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R44" i="18"/>
  <c r="H23"/>
  <c r="M11"/>
  <c r="N11"/>
  <c r="O11"/>
  <c r="P11"/>
  <c r="E12"/>
  <c r="F12"/>
  <c r="G12"/>
  <c r="H12"/>
  <c r="H10" s="1"/>
  <c r="I12"/>
  <c r="J12"/>
  <c r="O12" s="1"/>
  <c r="K12"/>
  <c r="L12"/>
  <c r="L10" s="1"/>
  <c r="L7" s="1"/>
  <c r="Q12"/>
  <c r="R12"/>
  <c r="M13"/>
  <c r="N13"/>
  <c r="O13"/>
  <c r="P13"/>
  <c r="M14"/>
  <c r="N14"/>
  <c r="O14"/>
  <c r="P14"/>
  <c r="E15"/>
  <c r="F15"/>
  <c r="G15"/>
  <c r="H15"/>
  <c r="I15"/>
  <c r="J15"/>
  <c r="O15" s="1"/>
  <c r="K15"/>
  <c r="L15"/>
  <c r="Q15"/>
  <c r="R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G10"/>
  <c r="G7" s="1"/>
  <c r="I23"/>
  <c r="J23"/>
  <c r="N23" s="1"/>
  <c r="K23"/>
  <c r="L23"/>
  <c r="Q23"/>
  <c r="R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E30" s="1"/>
  <c r="E8" s="1"/>
  <c r="F33"/>
  <c r="F30" s="1"/>
  <c r="F8" s="1"/>
  <c r="G33"/>
  <c r="G30" s="1"/>
  <c r="H33"/>
  <c r="H30" s="1"/>
  <c r="H8" s="1"/>
  <c r="I33"/>
  <c r="I30" s="1"/>
  <c r="I8" s="1"/>
  <c r="J33"/>
  <c r="K33"/>
  <c r="K30" s="1"/>
  <c r="K8" s="1"/>
  <c r="L33"/>
  <c r="Q33"/>
  <c r="Q30" s="1"/>
  <c r="Q8" s="1"/>
  <c r="R33"/>
  <c r="R30" s="1"/>
  <c r="R8" s="1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H44"/>
  <c r="I44"/>
  <c r="J44"/>
  <c r="K44"/>
  <c r="L44"/>
  <c r="Q44"/>
  <c r="M45"/>
  <c r="N45"/>
  <c r="O45"/>
  <c r="P45"/>
  <c r="M46"/>
  <c r="N46"/>
  <c r="O46"/>
  <c r="P46"/>
  <c r="M47"/>
  <c r="N47"/>
  <c r="O47"/>
  <c r="P47"/>
  <c r="G44"/>
  <c r="M12"/>
  <c r="P33"/>
  <c r="O23"/>
  <c r="M44"/>
  <c r="Q10"/>
  <c r="Q9" s="1"/>
  <c r="E10" l="1"/>
  <c r="K10"/>
  <c r="K9" s="1"/>
  <c r="Q7"/>
  <c r="M33"/>
  <c r="P10"/>
  <c r="M15"/>
  <c r="I10"/>
  <c r="I9" s="1"/>
  <c r="J10"/>
  <c r="N15"/>
  <c r="P23"/>
  <c r="K7"/>
  <c r="K6" s="1"/>
  <c r="J7"/>
  <c r="L30"/>
  <c r="P15"/>
  <c r="R10"/>
  <c r="N12"/>
  <c r="F10"/>
  <c r="O44"/>
  <c r="L9"/>
  <c r="N33"/>
  <c r="M23"/>
  <c r="R9"/>
  <c r="R7"/>
  <c r="R6" s="1"/>
  <c r="F7"/>
  <c r="F6" s="1"/>
  <c r="F9"/>
  <c r="O10"/>
  <c r="Q6"/>
  <c r="G9"/>
  <c r="G8"/>
  <c r="G6" s="1"/>
  <c r="E9"/>
  <c r="E7"/>
  <c r="M30"/>
  <c r="M10"/>
  <c r="H7"/>
  <c r="H6" s="1"/>
  <c r="P44"/>
  <c r="J30"/>
  <c r="N44"/>
  <c r="H9"/>
  <c r="O33"/>
  <c r="I7" l="1"/>
  <c r="I6" s="1"/>
  <c r="N10"/>
  <c r="L8"/>
  <c r="P7"/>
  <c r="M8"/>
  <c r="M9"/>
  <c r="M7"/>
  <c r="J9"/>
  <c r="J8"/>
  <c r="N30"/>
  <c r="O30"/>
  <c r="P30"/>
  <c r="N7"/>
  <c r="E6"/>
  <c r="O7"/>
  <c r="L6" l="1"/>
  <c r="O9"/>
  <c r="P9"/>
  <c r="N9"/>
  <c r="P8"/>
  <c r="O8"/>
  <c r="N8"/>
  <c r="J6"/>
  <c r="M6"/>
  <c r="N6" l="1"/>
  <c r="P6"/>
  <c r="O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<sst xmlns="http://schemas.openxmlformats.org/spreadsheetml/2006/main" count="75" uniqueCount="63">
  <si>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</si>
  <si>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</si>
  <si>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</si>
  <si>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</si>
  <si>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</si>
  <si>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</si>
  <si>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</si>
  <si>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</si>
  <si>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</si>
  <si>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</si>
  <si>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</si>
  <si>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</si>
  <si>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</si>
  <si>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</si>
  <si>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</si>
  <si>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</si>
  <si>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</si>
  <si>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</si>
  <si>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</si>
  <si>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</si>
  <si>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</si>
  <si>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</si>
  <si>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</si>
  <si>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</si>
  <si>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</si>
  <si>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</si>
  <si>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</si>
  <si>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</si>
  <si>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</si>
  <si>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</si>
  <si>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</si>
  <si>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</si>
  <si>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</si>
  <si>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</si>
  <si>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</si>
  <si>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</si>
  <si>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</si>
  <si>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</si>
  <si>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</si>
  <si>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</si>
  <si>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</si>
  <si>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</si>
  <si>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</si>
  <si>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</si>
  <si>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</si>
  <si>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</si>
  <si>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</si>
  <si>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</si>
  <si>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</si>
  <si>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</si>
  <si>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</si>
  <si>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</si>
  <si>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</si>
  <si>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</si>
  <si>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</si>
  <si>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</si>
  <si>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</si>
  <si>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</si>
  <si>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</si>
  <si>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</si>
  <si>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</si>
  <si>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</si>
  <si>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9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</si>
</sst>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1" fillId="0" borderId="0"/>
    <xf numFmtId="0" fontId="22" fillId="0" borderId="0">
      <alignment vertical="center"/>
    </xf>
  </cellStyleXfs>
  <cellXfs count="9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5" borderId="3" xfId="7" applyNumberFormat="1" applyFont="1" applyFill="1" applyBorder="1" applyAlignment="1" applyProtection="1">
      <alignment horizontal="right" vertical="center" shrinkToFit="1"/>
    </xf>
    <xf numFmtId="3" fontId="10" fillId="5" borderId="1" xfId="7" applyNumberFormat="1" applyFont="1" applyFill="1" applyBorder="1" applyAlignment="1" applyProtection="1">
      <alignment horizontal="right" vertical="center" shrinkToFit="1"/>
    </xf>
    <xf numFmtId="3" fontId="10" fillId="5" borderId="4" xfId="7" applyNumberFormat="1" applyFont="1" applyFill="1" applyBorder="1" applyAlignment="1" applyProtection="1">
      <alignment horizontal="right" vertical="center" shrinkToFit="1"/>
    </xf>
    <xf numFmtId="3" fontId="10" fillId="6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7" borderId="3" xfId="7" applyNumberFormat="1" applyFont="1" applyFill="1" applyBorder="1" applyAlignment="1" applyProtection="1">
      <alignment horizontal="right" vertical="center" shrinkToFit="1"/>
    </xf>
    <xf numFmtId="3" fontId="12" fillId="9" borderId="10" xfId="0" applyNumberFormat="1" applyFont="1" applyFill="1" applyBorder="1" applyAlignment="1" applyProtection="1">
      <alignment horizontal="center" vertical="center"/>
    </xf>
    <xf numFmtId="3" fontId="12" fillId="9" borderId="11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9" fillId="7" borderId="22" xfId="0" applyNumberFormat="1" applyFont="1" applyFill="1" applyBorder="1" applyAlignment="1" applyProtection="1">
      <alignment horizontal="center" vertical="center" wrapText="1"/>
    </xf>
    <xf numFmtId="3" fontId="19" fillId="7" borderId="9" xfId="0" applyNumberFormat="1" applyFont="1" applyFill="1" applyBorder="1" applyAlignment="1" applyProtection="1">
      <alignment horizontal="center" vertical="center" wrapText="1"/>
    </xf>
    <xf numFmtId="3" fontId="19" fillId="7" borderId="2" xfId="0" applyNumberFormat="1" applyFont="1" applyFill="1" applyBorder="1" applyAlignment="1" applyProtection="1">
      <alignment horizontal="center" vertical="center" wrapText="1"/>
    </xf>
    <xf numFmtId="3" fontId="12" fillId="2" borderId="10" xfId="0" applyNumberFormat="1" applyFont="1" applyFill="1" applyBorder="1" applyAlignment="1" applyProtection="1">
      <alignment horizontal="center" vertical="center" wrapText="1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9" fillId="6" borderId="23" xfId="0" applyNumberFormat="1" applyFont="1" applyFill="1" applyBorder="1" applyAlignment="1" applyProtection="1">
      <alignment horizontal="center" vertical="center" wrapText="1"/>
    </xf>
    <xf numFmtId="3" fontId="19" fillId="6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8" xfId="0" applyNumberFormat="1" applyFont="1" applyFill="1" applyBorder="1" applyAlignment="1" applyProtection="1">
      <alignment horizontal="center" vertical="center"/>
    </xf>
    <xf numFmtId="3" fontId="12" fillId="5" borderId="12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11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2" borderId="9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22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쉼표 [0] 5" xfId="16"/>
    <cellStyle name="쉼표 [0] 6" xfId="17"/>
    <cellStyle name="콤마 [0]_1202" xfId="18"/>
    <cellStyle name="콤마_1202" xfId="19"/>
    <cellStyle name="표준" xfId="0" builtinId="0"/>
    <cellStyle name="표준 2 2" xfId="20"/>
    <cellStyle name="표준 3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6" sqref="E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3.88671875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0"/>
      <c r="G1" s="93" t="s">
        <v>62</v>
      </c>
      <c r="H1" s="93"/>
      <c r="I1" s="93"/>
      <c r="J1" s="93"/>
      <c r="K1" s="93"/>
      <c r="L1" s="93"/>
      <c r="M1" s="93"/>
      <c r="N1" s="93"/>
      <c r="O1" s="11"/>
      <c r="P1" s="11"/>
      <c r="Q1" s="11"/>
    </row>
    <row r="2" spans="1:18" s="10" customFormat="1" ht="14.25" customHeight="1">
      <c r="E2" s="12"/>
      <c r="G2" s="93"/>
      <c r="H2" s="93"/>
      <c r="I2" s="93"/>
      <c r="J2" s="93"/>
      <c r="K2" s="93"/>
      <c r="L2" s="93"/>
      <c r="M2" s="93"/>
      <c r="N2" s="93"/>
      <c r="O2" s="14"/>
      <c r="P2" s="13"/>
      <c r="Q2" s="11"/>
    </row>
    <row r="3" spans="1:18" ht="15.75" customHeight="1">
      <c r="N3" s="1"/>
      <c r="O3" s="1"/>
      <c r="P3" s="3"/>
      <c r="R3" s="19" t="s">
        <v>40</v>
      </c>
    </row>
    <row r="4" spans="1:18" s="4" customFormat="1" ht="27.75" customHeight="1">
      <c r="A4" s="56" t="s">
        <v>41</v>
      </c>
      <c r="B4" s="75"/>
      <c r="C4" s="75"/>
      <c r="D4" s="57"/>
      <c r="E4" s="58" t="s">
        <v>42</v>
      </c>
      <c r="F4" s="58"/>
      <c r="G4" s="56" t="s">
        <v>43</v>
      </c>
      <c r="H4" s="57"/>
      <c r="I4" s="56" t="s">
        <v>44</v>
      </c>
      <c r="J4" s="57"/>
      <c r="K4" s="56" t="s">
        <v>45</v>
      </c>
      <c r="L4" s="57"/>
      <c r="M4" s="58" t="s">
        <v>46</v>
      </c>
      <c r="N4" s="58" t="s">
        <v>47</v>
      </c>
      <c r="O4" s="58"/>
      <c r="P4" s="58"/>
      <c r="Q4" s="56" t="s">
        <v>48</v>
      </c>
      <c r="R4" s="57"/>
    </row>
    <row r="5" spans="1:18" s="4" customFormat="1" ht="36" customHeight="1" thickBot="1">
      <c r="A5" s="76"/>
      <c r="B5" s="77"/>
      <c r="C5" s="77"/>
      <c r="D5" s="78"/>
      <c r="E5" s="32" t="s">
        <v>49</v>
      </c>
      <c r="F5" s="32" t="s">
        <v>50</v>
      </c>
      <c r="G5" s="32" t="s">
        <v>51</v>
      </c>
      <c r="H5" s="32" t="s">
        <v>52</v>
      </c>
      <c r="I5" s="32" t="s">
        <v>51</v>
      </c>
      <c r="J5" s="32" t="s">
        <v>52</v>
      </c>
      <c r="K5" s="32" t="s">
        <v>51</v>
      </c>
      <c r="L5" s="32" t="s">
        <v>52</v>
      </c>
      <c r="M5" s="59"/>
      <c r="N5" s="33" t="s">
        <v>53</v>
      </c>
      <c r="O5" s="33" t="s">
        <v>54</v>
      </c>
      <c r="P5" s="32" t="s">
        <v>55</v>
      </c>
      <c r="Q5" s="32" t="s">
        <v>51</v>
      </c>
      <c r="R5" s="32" t="s">
        <v>52</v>
      </c>
    </row>
    <row r="6" spans="1:18" s="4" customFormat="1" ht="21.75" customHeight="1">
      <c r="A6" s="72" t="s">
        <v>56</v>
      </c>
      <c r="B6" s="79" t="s">
        <v>57</v>
      </c>
      <c r="C6" s="79"/>
      <c r="D6" s="80"/>
      <c r="E6" s="46">
        <f t="shared" ref="E6:M6" si="0">SUM(E7:E8)</f>
        <v>379350000</v>
      </c>
      <c r="F6" s="23">
        <f t="shared" si="0"/>
        <v>0</v>
      </c>
      <c r="G6" s="23">
        <f t="shared" si="0"/>
        <v>43193999</v>
      </c>
      <c r="H6" s="23">
        <f t="shared" si="0"/>
        <v>437275497</v>
      </c>
      <c r="I6" s="23">
        <f t="shared" si="0"/>
        <v>31246653</v>
      </c>
      <c r="J6" s="23">
        <f>SUM(J7:J8)</f>
        <v>414450918</v>
      </c>
      <c r="K6" s="23">
        <f t="shared" si="0"/>
        <v>165709</v>
      </c>
      <c r="L6" s="23">
        <f t="shared" si="0"/>
        <v>968063</v>
      </c>
      <c r="M6" s="23">
        <f t="shared" si="0"/>
        <v>21856516</v>
      </c>
      <c r="N6" s="24">
        <f t="shared" ref="N6:N47" si="1">+J6/E6*100</f>
        <v>109.25291103202848</v>
      </c>
      <c r="O6" s="24" t="e">
        <f t="shared" ref="O6:O47" si="2">+J6/F6*100</f>
        <v>#DIV/0!</v>
      </c>
      <c r="P6" s="24">
        <f t="shared" ref="P6:P47" si="3">+J6/H6*100</f>
        <v>94.780274870969961</v>
      </c>
      <c r="Q6" s="23">
        <f>SUM(Q7:Q8)</f>
        <v>285938</v>
      </c>
      <c r="R6" s="23">
        <f>SUM(R7:R8)</f>
        <v>3406165</v>
      </c>
    </row>
    <row r="7" spans="1:18" s="4" customFormat="1" ht="21.75" customHeight="1">
      <c r="A7" s="73"/>
      <c r="B7" s="81" t="s">
        <v>27</v>
      </c>
      <c r="C7" s="82"/>
      <c r="D7" s="83"/>
      <c r="E7" s="47">
        <f t="shared" ref="E7:M7" si="4">E10+E45+E46</f>
        <v>124500000</v>
      </c>
      <c r="F7" s="15">
        <f t="shared" si="4"/>
        <v>0</v>
      </c>
      <c r="G7" s="15">
        <f>G10+G45+G46</f>
        <v>9924760</v>
      </c>
      <c r="H7" s="15">
        <f t="shared" si="4"/>
        <v>131218296</v>
      </c>
      <c r="I7" s="15">
        <f t="shared" si="4"/>
        <v>8507756</v>
      </c>
      <c r="J7" s="15">
        <f t="shared" si="4"/>
        <v>127132804</v>
      </c>
      <c r="K7" s="15">
        <f t="shared" si="4"/>
        <v>92416</v>
      </c>
      <c r="L7" s="15">
        <f t="shared" si="4"/>
        <v>168042</v>
      </c>
      <c r="M7" s="15">
        <f t="shared" si="4"/>
        <v>3917450</v>
      </c>
      <c r="N7" s="16">
        <f t="shared" si="1"/>
        <v>102.11470200803213</v>
      </c>
      <c r="O7" s="16" t="e">
        <f t="shared" si="2"/>
        <v>#DIV/0!</v>
      </c>
      <c r="P7" s="16">
        <f t="shared" si="3"/>
        <v>96.886492109301585</v>
      </c>
      <c r="Q7" s="15">
        <f>Q10+Q45+Q46</f>
        <v>34974</v>
      </c>
      <c r="R7" s="15">
        <f>R10+R45+R46</f>
        <v>563951</v>
      </c>
    </row>
    <row r="8" spans="1:18" s="4" customFormat="1" ht="21.75" customHeight="1" thickBot="1">
      <c r="A8" s="74"/>
      <c r="B8" s="84" t="s">
        <v>17</v>
      </c>
      <c r="C8" s="85"/>
      <c r="D8" s="86"/>
      <c r="E8" s="48">
        <f>E30+E47</f>
        <v>254850000</v>
      </c>
      <c r="F8" s="25">
        <f t="shared" ref="F8:M8" si="5">F30+F47</f>
        <v>0</v>
      </c>
      <c r="G8" s="25">
        <f t="shared" si="5"/>
        <v>33269239</v>
      </c>
      <c r="H8" s="25">
        <f t="shared" si="5"/>
        <v>306057201</v>
      </c>
      <c r="I8" s="25">
        <f t="shared" si="5"/>
        <v>22738897</v>
      </c>
      <c r="J8" s="25">
        <f t="shared" si="5"/>
        <v>287318114</v>
      </c>
      <c r="K8" s="25">
        <f t="shared" si="5"/>
        <v>73293</v>
      </c>
      <c r="L8" s="25">
        <f t="shared" si="5"/>
        <v>800021</v>
      </c>
      <c r="M8" s="25">
        <f t="shared" si="5"/>
        <v>17939066</v>
      </c>
      <c r="N8" s="26">
        <f t="shared" si="1"/>
        <v>112.74008789484012</v>
      </c>
      <c r="O8" s="26" t="e">
        <f t="shared" si="2"/>
        <v>#DIV/0!</v>
      </c>
      <c r="P8" s="26">
        <f t="shared" si="3"/>
        <v>93.877259891689334</v>
      </c>
      <c r="Q8" s="25">
        <f>Q30+Q47</f>
        <v>250964</v>
      </c>
      <c r="R8" s="25">
        <f>R30+R47</f>
        <v>2842214</v>
      </c>
    </row>
    <row r="9" spans="1:18" s="4" customFormat="1" ht="21.75" customHeight="1">
      <c r="A9" s="65" t="s">
        <v>18</v>
      </c>
      <c r="B9" s="70" t="s">
        <v>15</v>
      </c>
      <c r="C9" s="70"/>
      <c r="D9" s="71"/>
      <c r="E9" s="49">
        <f t="shared" ref="E9:M9" si="6">SUM(E10,E30)</f>
        <v>377850000</v>
      </c>
      <c r="F9" s="21">
        <f t="shared" si="6"/>
        <v>0</v>
      </c>
      <c r="G9" s="21">
        <f t="shared" si="6"/>
        <v>43164081</v>
      </c>
      <c r="H9" s="21">
        <f t="shared" si="6"/>
        <v>428653325</v>
      </c>
      <c r="I9" s="21">
        <f t="shared" si="6"/>
        <v>31113201</v>
      </c>
      <c r="J9" s="21">
        <f t="shared" si="6"/>
        <v>412026998</v>
      </c>
      <c r="K9" s="21">
        <f t="shared" si="6"/>
        <v>411</v>
      </c>
      <c r="L9" s="21">
        <f t="shared" si="6"/>
        <v>2597</v>
      </c>
      <c r="M9" s="21">
        <f t="shared" si="6"/>
        <v>16623730</v>
      </c>
      <c r="N9" s="22">
        <f t="shared" si="1"/>
        <v>109.04512319703585</v>
      </c>
      <c r="O9" s="22" t="e">
        <f t="shared" si="2"/>
        <v>#DIV/0!</v>
      </c>
      <c r="P9" s="22">
        <f t="shared" si="3"/>
        <v>96.121264893955967</v>
      </c>
      <c r="Q9" s="21">
        <f>SUM(Q10,Q30)</f>
        <v>272324</v>
      </c>
      <c r="R9" s="21">
        <f>SUM(R10,R30)</f>
        <v>1750878</v>
      </c>
    </row>
    <row r="10" spans="1:18" s="4" customFormat="1" ht="21.75" customHeight="1">
      <c r="A10" s="66"/>
      <c r="B10" s="63" t="s">
        <v>19</v>
      </c>
      <c r="C10" s="67" t="s">
        <v>7</v>
      </c>
      <c r="D10" s="68"/>
      <c r="E10" s="50">
        <f t="shared" ref="E10:M10" si="7">SUM(E11,E12,E15,E18:E22,E23)</f>
        <v>123700000</v>
      </c>
      <c r="F10" s="6">
        <f t="shared" si="7"/>
        <v>0</v>
      </c>
      <c r="G10" s="6">
        <f t="shared" si="7"/>
        <v>9917844</v>
      </c>
      <c r="H10" s="6">
        <f t="shared" si="7"/>
        <v>129122437</v>
      </c>
      <c r="I10" s="6">
        <f t="shared" si="7"/>
        <v>8478321</v>
      </c>
      <c r="J10" s="6">
        <f t="shared" si="7"/>
        <v>126289842</v>
      </c>
      <c r="K10" s="6">
        <f t="shared" si="7"/>
        <v>133</v>
      </c>
      <c r="L10" s="6">
        <f t="shared" si="7"/>
        <v>237</v>
      </c>
      <c r="M10" s="6">
        <f t="shared" si="7"/>
        <v>2832358</v>
      </c>
      <c r="N10" s="7">
        <f t="shared" si="1"/>
        <v>102.09364753435733</v>
      </c>
      <c r="O10" s="7" t="e">
        <f t="shared" si="2"/>
        <v>#DIV/0!</v>
      </c>
      <c r="P10" s="7">
        <f t="shared" si="3"/>
        <v>97.806272042402668</v>
      </c>
      <c r="Q10" s="6">
        <f>SUM(Q11,Q12,Q15,Q18:Q22,Q23)</f>
        <v>34750</v>
      </c>
      <c r="R10" s="6">
        <f>SUM(R11,R12,R15,R18:R22,R23)</f>
        <v>442085</v>
      </c>
    </row>
    <row r="11" spans="1:18" s="4" customFormat="1" ht="21.75" customHeight="1">
      <c r="A11" s="66"/>
      <c r="B11" s="64"/>
      <c r="C11" s="69" t="s">
        <v>20</v>
      </c>
      <c r="D11" s="68"/>
      <c r="E11" s="45">
        <v>80000000</v>
      </c>
      <c r="F11" s="9"/>
      <c r="G11" s="9">
        <v>5297503</v>
      </c>
      <c r="H11" s="9">
        <v>87335728</v>
      </c>
      <c r="I11" s="9">
        <v>5310760</v>
      </c>
      <c r="J11" s="9">
        <v>86569583</v>
      </c>
      <c r="K11" s="9"/>
      <c r="L11" s="18"/>
      <c r="M11" s="6">
        <f>H11-J11-L11</f>
        <v>766145</v>
      </c>
      <c r="N11" s="7">
        <f t="shared" si="1"/>
        <v>108.21197874999999</v>
      </c>
      <c r="O11" s="7" t="e">
        <f t="shared" si="2"/>
        <v>#DIV/0!</v>
      </c>
      <c r="P11" s="7">
        <f t="shared" si="3"/>
        <v>99.122758786644567</v>
      </c>
      <c r="Q11" s="39">
        <v>25543</v>
      </c>
      <c r="R11" s="38">
        <v>332859</v>
      </c>
    </row>
    <row r="12" spans="1:18" s="4" customFormat="1" ht="21.75" customHeight="1">
      <c r="A12" s="66"/>
      <c r="B12" s="64"/>
      <c r="C12" s="63" t="s">
        <v>58</v>
      </c>
      <c r="D12" s="34" t="s">
        <v>26</v>
      </c>
      <c r="E12" s="51">
        <f t="shared" ref="E12:M12" si="8">SUM(E13:E14)</f>
        <v>7800000</v>
      </c>
      <c r="F12" s="17">
        <f t="shared" si="8"/>
        <v>0</v>
      </c>
      <c r="G12" s="17">
        <f t="shared" si="8"/>
        <v>445901</v>
      </c>
      <c r="H12" s="17">
        <f t="shared" si="8"/>
        <v>5954469</v>
      </c>
      <c r="I12" s="17">
        <f t="shared" si="8"/>
        <v>448691</v>
      </c>
      <c r="J12" s="17">
        <f>SUM(J13:J14)</f>
        <v>5933784</v>
      </c>
      <c r="K12" s="17">
        <f t="shared" si="8"/>
        <v>0</v>
      </c>
      <c r="L12" s="17">
        <f t="shared" si="8"/>
        <v>0</v>
      </c>
      <c r="M12" s="17">
        <f t="shared" si="8"/>
        <v>20685</v>
      </c>
      <c r="N12" s="7">
        <f t="shared" si="1"/>
        <v>76.074153846153848</v>
      </c>
      <c r="O12" s="7" t="e">
        <f t="shared" si="2"/>
        <v>#DIV/0!</v>
      </c>
      <c r="P12" s="7" t="s">
        <v>61</v>
      </c>
      <c r="Q12" s="40">
        <f>SUM(Q13:Q14)</f>
        <v>1641</v>
      </c>
      <c r="R12" s="40">
        <f>SUM(R13:R14)</f>
        <v>18619</v>
      </c>
    </row>
    <row r="13" spans="1:18" s="4" customFormat="1" ht="21.75" customHeight="1">
      <c r="A13" s="66"/>
      <c r="B13" s="64"/>
      <c r="C13" s="94"/>
      <c r="D13" s="35" t="s">
        <v>28</v>
      </c>
      <c r="E13" s="52">
        <v>6660000</v>
      </c>
      <c r="F13" s="8"/>
      <c r="G13" s="9">
        <v>420622</v>
      </c>
      <c r="H13" s="18">
        <v>4859127</v>
      </c>
      <c r="I13" s="9">
        <v>420557</v>
      </c>
      <c r="J13" s="18">
        <v>4856682</v>
      </c>
      <c r="K13" s="9"/>
      <c r="L13" s="18"/>
      <c r="M13" s="6">
        <f>H13-J13-L13</f>
        <v>2445</v>
      </c>
      <c r="N13" s="7">
        <f t="shared" si="1"/>
        <v>72.923153153153152</v>
      </c>
      <c r="O13" s="7" t="e">
        <f t="shared" si="2"/>
        <v>#DIV/0!</v>
      </c>
      <c r="P13" s="7">
        <f t="shared" si="3"/>
        <v>99.94968231947837</v>
      </c>
      <c r="Q13" s="39">
        <v>1618</v>
      </c>
      <c r="R13" s="38">
        <v>17751</v>
      </c>
    </row>
    <row r="14" spans="1:18" s="4" customFormat="1" ht="21.75" customHeight="1">
      <c r="A14" s="66"/>
      <c r="B14" s="64"/>
      <c r="C14" s="95"/>
      <c r="D14" s="35" t="s">
        <v>29</v>
      </c>
      <c r="E14" s="52">
        <v>1140000</v>
      </c>
      <c r="F14" s="8"/>
      <c r="G14" s="9">
        <v>25279</v>
      </c>
      <c r="H14" s="18">
        <v>1095342</v>
      </c>
      <c r="I14" s="9">
        <v>28134</v>
      </c>
      <c r="J14" s="18">
        <v>1077102</v>
      </c>
      <c r="K14" s="9"/>
      <c r="L14" s="18"/>
      <c r="M14" s="6">
        <f>H14-J14-L14</f>
        <v>18240</v>
      </c>
      <c r="N14" s="7">
        <f>+J14/E14*100</f>
        <v>94.482631578947377</v>
      </c>
      <c r="O14" s="7" t="e">
        <f>+J14/F14*100</f>
        <v>#DIV/0!</v>
      </c>
      <c r="P14" s="7">
        <f>+J14/H14*100</f>
        <v>98.334766675613636</v>
      </c>
      <c r="Q14" s="39">
        <v>23</v>
      </c>
      <c r="R14" s="38">
        <v>868</v>
      </c>
    </row>
    <row r="15" spans="1:18" s="4" customFormat="1" ht="21.75" customHeight="1">
      <c r="A15" s="66"/>
      <c r="B15" s="64"/>
      <c r="C15" s="63" t="s">
        <v>59</v>
      </c>
      <c r="D15" s="34" t="s">
        <v>26</v>
      </c>
      <c r="E15" s="51">
        <f t="shared" ref="E15:M15" si="9">SUM(E16:E17)</f>
        <v>11500000</v>
      </c>
      <c r="F15" s="17">
        <f t="shared" si="9"/>
        <v>0</v>
      </c>
      <c r="G15" s="17">
        <f t="shared" si="9"/>
        <v>337593</v>
      </c>
      <c r="H15" s="17">
        <f t="shared" si="9"/>
        <v>12420858</v>
      </c>
      <c r="I15" s="17">
        <f t="shared" si="9"/>
        <v>211269</v>
      </c>
      <c r="J15" s="17">
        <f t="shared" si="9"/>
        <v>12103280</v>
      </c>
      <c r="K15" s="17">
        <f t="shared" si="9"/>
        <v>79</v>
      </c>
      <c r="L15" s="17">
        <f t="shared" si="9"/>
        <v>79</v>
      </c>
      <c r="M15" s="17">
        <f t="shared" si="9"/>
        <v>317499</v>
      </c>
      <c r="N15" s="7">
        <f t="shared" si="1"/>
        <v>105.24591304347825</v>
      </c>
      <c r="O15" s="7" t="e">
        <f t="shared" si="2"/>
        <v>#DIV/0!</v>
      </c>
      <c r="P15" s="7">
        <f t="shared" si="3"/>
        <v>97.443187902156197</v>
      </c>
      <c r="Q15" s="40">
        <f>SUM(Q16:Q17)</f>
        <v>563</v>
      </c>
      <c r="R15" s="40">
        <f>SUM(R16:R17)</f>
        <v>926</v>
      </c>
    </row>
    <row r="16" spans="1:18" s="4" customFormat="1" ht="21.75" customHeight="1">
      <c r="A16" s="66"/>
      <c r="B16" s="64"/>
      <c r="C16" s="94"/>
      <c r="D16" s="36" t="s">
        <v>30</v>
      </c>
      <c r="E16" s="52">
        <v>2544000</v>
      </c>
      <c r="F16" s="8"/>
      <c r="G16" s="18">
        <v>0</v>
      </c>
      <c r="H16" s="18">
        <v>2063606</v>
      </c>
      <c r="I16" s="18">
        <v>214</v>
      </c>
      <c r="J16" s="18">
        <v>2062312</v>
      </c>
      <c r="K16" s="18"/>
      <c r="L16" s="18"/>
      <c r="M16" s="6">
        <f t="shared" ref="M16:M22" si="10">H16-J16-L16</f>
        <v>1294</v>
      </c>
      <c r="N16" s="7">
        <f t="shared" si="1"/>
        <v>81.065723270440245</v>
      </c>
      <c r="O16" s="7" t="e">
        <f t="shared" si="2"/>
        <v>#DIV/0!</v>
      </c>
      <c r="P16" s="7">
        <f t="shared" si="3"/>
        <v>99.937294231553892</v>
      </c>
      <c r="Q16" s="39"/>
      <c r="R16" s="38"/>
    </row>
    <row r="17" spans="1:18" s="4" customFormat="1" ht="21.75" customHeight="1">
      <c r="A17" s="66"/>
      <c r="B17" s="64"/>
      <c r="C17" s="95"/>
      <c r="D17" s="36" t="s">
        <v>31</v>
      </c>
      <c r="E17" s="52">
        <v>8956000</v>
      </c>
      <c r="F17" s="8"/>
      <c r="G17" s="18">
        <v>337593</v>
      </c>
      <c r="H17" s="18">
        <v>10357252</v>
      </c>
      <c r="I17" s="18">
        <v>211055</v>
      </c>
      <c r="J17" s="18">
        <v>10040968</v>
      </c>
      <c r="K17" s="18">
        <v>79</v>
      </c>
      <c r="L17" s="18">
        <v>79</v>
      </c>
      <c r="M17" s="6">
        <f t="shared" si="10"/>
        <v>316205</v>
      </c>
      <c r="N17" s="7">
        <f t="shared" si="1"/>
        <v>112.1144260830728</v>
      </c>
      <c r="O17" s="7" t="e">
        <f t="shared" si="2"/>
        <v>#DIV/0!</v>
      </c>
      <c r="P17" s="7">
        <f t="shared" si="3"/>
        <v>96.946255628423444</v>
      </c>
      <c r="Q17" s="39">
        <v>563</v>
      </c>
      <c r="R17" s="38">
        <v>926</v>
      </c>
    </row>
    <row r="18" spans="1:18" s="4" customFormat="1" ht="21.75" customHeight="1">
      <c r="A18" s="66"/>
      <c r="B18" s="64"/>
      <c r="C18" s="69" t="s">
        <v>32</v>
      </c>
      <c r="D18" s="68"/>
      <c r="E18" s="52"/>
      <c r="F18" s="8"/>
      <c r="G18" s="18"/>
      <c r="H18" s="18"/>
      <c r="I18" s="18"/>
      <c r="J18" s="18"/>
      <c r="K18" s="18"/>
      <c r="L18" s="18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39"/>
      <c r="R18" s="38"/>
    </row>
    <row r="19" spans="1:18" s="4" customFormat="1" ht="21.75" customHeight="1">
      <c r="A19" s="66"/>
      <c r="B19" s="64"/>
      <c r="C19" s="87" t="s">
        <v>21</v>
      </c>
      <c r="D19" s="88"/>
      <c r="E19" s="52"/>
      <c r="F19" s="8"/>
      <c r="G19" s="8">
        <v>3500</v>
      </c>
      <c r="H19" s="18">
        <v>37193</v>
      </c>
      <c r="I19" s="18">
        <v>3500</v>
      </c>
      <c r="J19" s="18">
        <v>37193</v>
      </c>
      <c r="K19" s="18"/>
      <c r="L19" s="18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39">
        <v>114</v>
      </c>
      <c r="R19" s="38">
        <v>500</v>
      </c>
    </row>
    <row r="20" spans="1:18" s="4" customFormat="1" ht="21.75" customHeight="1">
      <c r="A20" s="66"/>
      <c r="B20" s="64"/>
      <c r="C20" s="87" t="s">
        <v>22</v>
      </c>
      <c r="D20" s="88"/>
      <c r="E20" s="52"/>
      <c r="F20" s="8"/>
      <c r="G20" s="18"/>
      <c r="H20" s="18"/>
      <c r="I20" s="18"/>
      <c r="J20" s="18"/>
      <c r="K20" s="18"/>
      <c r="L20" s="18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39"/>
      <c r="R20" s="38"/>
    </row>
    <row r="21" spans="1:18" s="4" customFormat="1" ht="21.75" customHeight="1">
      <c r="A21" s="66"/>
      <c r="B21" s="64"/>
      <c r="C21" s="87" t="s">
        <v>23</v>
      </c>
      <c r="D21" s="88"/>
      <c r="E21" s="52"/>
      <c r="F21" s="8"/>
      <c r="G21" s="18"/>
      <c r="H21" s="18"/>
      <c r="I21" s="18"/>
      <c r="J21" s="18"/>
      <c r="K21" s="18"/>
      <c r="L21" s="18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39"/>
      <c r="R21" s="38"/>
    </row>
    <row r="22" spans="1:18" s="4" customFormat="1" ht="21.75" customHeight="1">
      <c r="A22" s="66"/>
      <c r="B22" s="64"/>
      <c r="C22" s="87" t="s">
        <v>24</v>
      </c>
      <c r="D22" s="88"/>
      <c r="E22" s="52"/>
      <c r="F22" s="8"/>
      <c r="G22" s="18"/>
      <c r="H22" s="18"/>
      <c r="I22" s="18"/>
      <c r="J22" s="18"/>
      <c r="K22" s="18"/>
      <c r="L22" s="18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39"/>
      <c r="R22" s="38"/>
    </row>
    <row r="23" spans="1:18" s="4" customFormat="1" ht="21.75" customHeight="1">
      <c r="A23" s="66"/>
      <c r="B23" s="64"/>
      <c r="C23" s="63" t="s">
        <v>33</v>
      </c>
      <c r="D23" s="34" t="s">
        <v>26</v>
      </c>
      <c r="E23" s="50">
        <f>SUM(E24:E29)</f>
        <v>24400000</v>
      </c>
      <c r="F23" s="6">
        <f t="shared" ref="F23:M23" si="11">SUM(F24:F29)</f>
        <v>0</v>
      </c>
      <c r="G23" s="6">
        <f t="shared" si="11"/>
        <v>3833347</v>
      </c>
      <c r="H23" s="6">
        <f t="shared" si="11"/>
        <v>23374189</v>
      </c>
      <c r="I23" s="6">
        <f t="shared" si="11"/>
        <v>2504101</v>
      </c>
      <c r="J23" s="6">
        <f t="shared" si="11"/>
        <v>21646002</v>
      </c>
      <c r="K23" s="6">
        <f t="shared" si="11"/>
        <v>54</v>
      </c>
      <c r="L23" s="6">
        <f t="shared" si="11"/>
        <v>158</v>
      </c>
      <c r="M23" s="6">
        <f t="shared" si="11"/>
        <v>1728029</v>
      </c>
      <c r="N23" s="7">
        <f t="shared" si="1"/>
        <v>88.713122950819667</v>
      </c>
      <c r="O23" s="7" t="e">
        <f t="shared" si="2"/>
        <v>#DIV/0!</v>
      </c>
      <c r="P23" s="7">
        <f t="shared" si="3"/>
        <v>92.606430109724883</v>
      </c>
      <c r="Q23" s="41">
        <f>SUM(Q24:Q29)</f>
        <v>6889</v>
      </c>
      <c r="R23" s="41">
        <f>SUM(R24:R29)</f>
        <v>89181</v>
      </c>
    </row>
    <row r="24" spans="1:18" s="4" customFormat="1" ht="21.75" customHeight="1">
      <c r="A24" s="66"/>
      <c r="B24" s="64"/>
      <c r="C24" s="94"/>
      <c r="D24" s="37" t="s">
        <v>39</v>
      </c>
      <c r="E24" s="53">
        <v>2783000</v>
      </c>
      <c r="F24" s="8"/>
      <c r="G24" s="18">
        <v>316017</v>
      </c>
      <c r="H24" s="18">
        <v>6072530</v>
      </c>
      <c r="I24" s="18">
        <v>324522</v>
      </c>
      <c r="J24" s="18">
        <v>6052864</v>
      </c>
      <c r="K24" s="18"/>
      <c r="L24" s="18"/>
      <c r="M24" s="6">
        <f t="shared" ref="M24:M29" si="12">H24-J24-L24</f>
        <v>19666</v>
      </c>
      <c r="N24" s="7">
        <f t="shared" si="1"/>
        <v>217.49421487603306</v>
      </c>
      <c r="O24" s="7" t="e">
        <f t="shared" si="2"/>
        <v>#DIV/0!</v>
      </c>
      <c r="P24" s="7">
        <f t="shared" si="3"/>
        <v>99.676148162298091</v>
      </c>
      <c r="Q24" s="39">
        <v>1627</v>
      </c>
      <c r="R24" s="38">
        <v>20787</v>
      </c>
    </row>
    <row r="25" spans="1:18" s="4" customFormat="1" ht="21.75" customHeight="1">
      <c r="A25" s="66"/>
      <c r="B25" s="64"/>
      <c r="C25" s="94"/>
      <c r="D25" s="37" t="s">
        <v>34</v>
      </c>
      <c r="E25" s="53">
        <v>2027000</v>
      </c>
      <c r="F25" s="8"/>
      <c r="G25" s="18">
        <v>70116</v>
      </c>
      <c r="H25" s="18">
        <v>832502</v>
      </c>
      <c r="I25" s="18">
        <v>70105</v>
      </c>
      <c r="J25" s="18">
        <v>832093</v>
      </c>
      <c r="K25" s="18"/>
      <c r="L25" s="18"/>
      <c r="M25" s="6">
        <f t="shared" si="12"/>
        <v>409</v>
      </c>
      <c r="N25" s="7">
        <f t="shared" si="1"/>
        <v>41.050468672915642</v>
      </c>
      <c r="O25" s="7" t="e">
        <f t="shared" si="2"/>
        <v>#DIV/0!</v>
      </c>
      <c r="P25" s="7">
        <f t="shared" si="3"/>
        <v>99.950870988898515</v>
      </c>
      <c r="Q25" s="39">
        <v>324</v>
      </c>
      <c r="R25" s="38">
        <v>3453</v>
      </c>
    </row>
    <row r="26" spans="1:18" s="4" customFormat="1" ht="21.75" customHeight="1">
      <c r="A26" s="66"/>
      <c r="B26" s="64"/>
      <c r="C26" s="94"/>
      <c r="D26" s="37" t="s">
        <v>25</v>
      </c>
      <c r="E26" s="53">
        <v>95000</v>
      </c>
      <c r="F26" s="8"/>
      <c r="G26" s="18">
        <v>1473</v>
      </c>
      <c r="H26" s="18">
        <v>192863</v>
      </c>
      <c r="I26" s="18">
        <v>11272</v>
      </c>
      <c r="J26" s="18">
        <v>155472</v>
      </c>
      <c r="K26" s="18"/>
      <c r="L26" s="18"/>
      <c r="M26" s="6">
        <f t="shared" si="12"/>
        <v>37391</v>
      </c>
      <c r="N26" s="7">
        <f t="shared" si="1"/>
        <v>163.65473684210525</v>
      </c>
      <c r="O26" s="7" t="e">
        <f t="shared" si="2"/>
        <v>#DIV/0!</v>
      </c>
      <c r="P26" s="7">
        <f t="shared" si="3"/>
        <v>80.612662874683068</v>
      </c>
      <c r="Q26" s="39">
        <v>79</v>
      </c>
      <c r="R26" s="38">
        <v>156</v>
      </c>
    </row>
    <row r="27" spans="1:18" s="4" customFormat="1" ht="21.75" customHeight="1">
      <c r="A27" s="66"/>
      <c r="B27" s="64"/>
      <c r="C27" s="94"/>
      <c r="D27" s="37" t="s">
        <v>3</v>
      </c>
      <c r="E27" s="53">
        <v>3400000</v>
      </c>
      <c r="F27" s="8"/>
      <c r="G27" s="18">
        <v>3339437</v>
      </c>
      <c r="H27" s="18">
        <v>5862334</v>
      </c>
      <c r="I27" s="18">
        <v>1964241</v>
      </c>
      <c r="J27" s="18">
        <v>4391232</v>
      </c>
      <c r="K27" s="18">
        <v>54</v>
      </c>
      <c r="L27" s="18">
        <v>55</v>
      </c>
      <c r="M27" s="6">
        <f t="shared" si="12"/>
        <v>1471047</v>
      </c>
      <c r="N27" s="7">
        <f t="shared" si="1"/>
        <v>129.1538823529412</v>
      </c>
      <c r="O27" s="7" t="e">
        <f t="shared" si="2"/>
        <v>#DIV/0!</v>
      </c>
      <c r="P27" s="7">
        <f t="shared" si="3"/>
        <v>74.905865138356148</v>
      </c>
      <c r="Q27" s="39">
        <v>23</v>
      </c>
      <c r="R27" s="38">
        <v>232</v>
      </c>
    </row>
    <row r="28" spans="1:18" s="4" customFormat="1" ht="21.75" customHeight="1">
      <c r="A28" s="66"/>
      <c r="B28" s="64"/>
      <c r="C28" s="94"/>
      <c r="D28" s="37" t="s">
        <v>4</v>
      </c>
      <c r="E28" s="53">
        <v>6572000</v>
      </c>
      <c r="F28" s="8"/>
      <c r="G28" s="18">
        <v>3959</v>
      </c>
      <c r="H28" s="18">
        <v>4609106</v>
      </c>
      <c r="I28" s="18">
        <v>31616</v>
      </c>
      <c r="J28" s="18">
        <v>4409487</v>
      </c>
      <c r="K28" s="18">
        <v>0</v>
      </c>
      <c r="L28" s="18">
        <v>103</v>
      </c>
      <c r="M28" s="6">
        <f t="shared" si="12"/>
        <v>199516</v>
      </c>
      <c r="N28" s="7">
        <f t="shared" si="1"/>
        <v>67.095054777845405</v>
      </c>
      <c r="O28" s="7" t="e">
        <f t="shared" si="2"/>
        <v>#DIV/0!</v>
      </c>
      <c r="P28" s="7">
        <f t="shared" si="3"/>
        <v>95.669029959389078</v>
      </c>
      <c r="Q28" s="39">
        <v>4836</v>
      </c>
      <c r="R28" s="38">
        <v>64553</v>
      </c>
    </row>
    <row r="29" spans="1:18" s="4" customFormat="1" ht="21.75" customHeight="1">
      <c r="A29" s="66"/>
      <c r="B29" s="64"/>
      <c r="C29" s="95"/>
      <c r="D29" s="37" t="s">
        <v>5</v>
      </c>
      <c r="E29" s="53">
        <v>9523000</v>
      </c>
      <c r="F29" s="8"/>
      <c r="G29" s="18">
        <v>102345</v>
      </c>
      <c r="H29" s="18">
        <v>5804854</v>
      </c>
      <c r="I29" s="18">
        <v>102345</v>
      </c>
      <c r="J29" s="18">
        <v>5804854</v>
      </c>
      <c r="K29" s="18"/>
      <c r="L29" s="18"/>
      <c r="M29" s="6">
        <f t="shared" si="12"/>
        <v>0</v>
      </c>
      <c r="N29" s="7">
        <f t="shared" si="1"/>
        <v>60.956148272603173</v>
      </c>
      <c r="O29" s="7" t="e">
        <f t="shared" si="2"/>
        <v>#DIV/0!</v>
      </c>
      <c r="P29" s="7">
        <f t="shared" si="3"/>
        <v>100</v>
      </c>
      <c r="Q29" s="39"/>
      <c r="R29" s="38"/>
    </row>
    <row r="30" spans="1:18" s="5" customFormat="1" ht="21.75" customHeight="1">
      <c r="A30" s="66"/>
      <c r="B30" s="63" t="s">
        <v>6</v>
      </c>
      <c r="C30" s="67" t="s">
        <v>7</v>
      </c>
      <c r="D30" s="68"/>
      <c r="E30" s="50">
        <f>SUM(E31,E32,E33,E36:E43)</f>
        <v>254150000</v>
      </c>
      <c r="F30" s="6">
        <f t="shared" ref="F30:M30" si="13">SUM(F31,F32,F33,F36:F43)</f>
        <v>0</v>
      </c>
      <c r="G30" s="6">
        <f t="shared" si="13"/>
        <v>33246237</v>
      </c>
      <c r="H30" s="6">
        <f>SUM(H31,H32,H33,H36:H43)</f>
        <v>299530888</v>
      </c>
      <c r="I30" s="6">
        <f t="shared" si="13"/>
        <v>22634880</v>
      </c>
      <c r="J30" s="6">
        <f t="shared" si="13"/>
        <v>285737156</v>
      </c>
      <c r="K30" s="6">
        <f t="shared" si="13"/>
        <v>278</v>
      </c>
      <c r="L30" s="6">
        <f t="shared" si="13"/>
        <v>2360</v>
      </c>
      <c r="M30" s="6">
        <f t="shared" si="13"/>
        <v>13791372</v>
      </c>
      <c r="N30" s="7">
        <f t="shared" si="1"/>
        <v>112.42854849498327</v>
      </c>
      <c r="O30" s="7" t="e">
        <f t="shared" si="2"/>
        <v>#DIV/0!</v>
      </c>
      <c r="P30" s="7">
        <f t="shared" si="3"/>
        <v>95.394888289450805</v>
      </c>
      <c r="Q30" s="41">
        <f>SUM(Q31,Q32,Q33,Q36:Q43)</f>
        <v>237574</v>
      </c>
      <c r="R30" s="41">
        <f>SUM(R31,R32,R33,R36:R43)</f>
        <v>1308793</v>
      </c>
    </row>
    <row r="31" spans="1:18" s="4" customFormat="1" ht="21.75" customHeight="1">
      <c r="A31" s="66"/>
      <c r="B31" s="64"/>
      <c r="C31" s="69" t="s">
        <v>8</v>
      </c>
      <c r="D31" s="68"/>
      <c r="E31" s="52">
        <v>13412000</v>
      </c>
      <c r="F31" s="8"/>
      <c r="G31" s="18">
        <v>910651</v>
      </c>
      <c r="H31" s="18">
        <v>12911853</v>
      </c>
      <c r="I31" s="18">
        <v>993427</v>
      </c>
      <c r="J31" s="18">
        <v>12465877</v>
      </c>
      <c r="K31" s="18"/>
      <c r="L31" s="18"/>
      <c r="M31" s="6">
        <f>H31-J31-L31</f>
        <v>445976</v>
      </c>
      <c r="N31" s="7">
        <f t="shared" si="1"/>
        <v>92.945697882493292</v>
      </c>
      <c r="O31" s="7" t="e">
        <f t="shared" si="2"/>
        <v>#DIV/0!</v>
      </c>
      <c r="P31" s="7">
        <f t="shared" si="3"/>
        <v>96.545995373398384</v>
      </c>
      <c r="Q31" s="39">
        <v>786</v>
      </c>
      <c r="R31" s="38">
        <v>13246</v>
      </c>
    </row>
    <row r="32" spans="1:18" s="4" customFormat="1" ht="21.75" customHeight="1">
      <c r="A32" s="66"/>
      <c r="B32" s="64"/>
      <c r="C32" s="69" t="s">
        <v>9</v>
      </c>
      <c r="D32" s="68"/>
      <c r="E32" s="52">
        <v>39000000</v>
      </c>
      <c r="F32" s="8"/>
      <c r="G32" s="18">
        <v>24951787</v>
      </c>
      <c r="H32" s="18">
        <v>45527130</v>
      </c>
      <c r="I32" s="18">
        <v>14591624</v>
      </c>
      <c r="J32" s="18">
        <v>34396605</v>
      </c>
      <c r="K32" s="18">
        <v>278</v>
      </c>
      <c r="L32" s="18">
        <v>282</v>
      </c>
      <c r="M32" s="6">
        <f>H32-J32-L32</f>
        <v>11130243</v>
      </c>
      <c r="N32" s="7">
        <f t="shared" si="1"/>
        <v>88.196423076923082</v>
      </c>
      <c r="O32" s="7" t="e">
        <f t="shared" si="2"/>
        <v>#DIV/0!</v>
      </c>
      <c r="P32" s="7">
        <f t="shared" si="3"/>
        <v>75.551885216573069</v>
      </c>
      <c r="Q32" s="39">
        <v>181</v>
      </c>
      <c r="R32" s="38">
        <v>1675</v>
      </c>
    </row>
    <row r="33" spans="1:18" s="4" customFormat="1" ht="21.75" customHeight="1">
      <c r="A33" s="66"/>
      <c r="B33" s="64"/>
      <c r="C33" s="63" t="s">
        <v>35</v>
      </c>
      <c r="D33" s="34" t="s">
        <v>26</v>
      </c>
      <c r="E33" s="51">
        <f>SUM(E34:E35)</f>
        <v>58038000</v>
      </c>
      <c r="F33" s="17">
        <f t="shared" ref="F33:M33" si="14">SUM(F34:F35)</f>
        <v>0</v>
      </c>
      <c r="G33" s="17">
        <f>SUM(G34:G35)</f>
        <v>2928601</v>
      </c>
      <c r="H33" s="17">
        <f>SUM(H34:H35)</f>
        <v>42138399</v>
      </c>
      <c r="I33" s="17">
        <f>SUM(I34:I35)</f>
        <v>3031347</v>
      </c>
      <c r="J33" s="17">
        <f>SUM(J34:J35)</f>
        <v>41402637</v>
      </c>
      <c r="K33" s="17">
        <f t="shared" si="14"/>
        <v>0</v>
      </c>
      <c r="L33" s="17">
        <f t="shared" si="14"/>
        <v>346</v>
      </c>
      <c r="M33" s="17">
        <f t="shared" si="14"/>
        <v>735416</v>
      </c>
      <c r="N33" s="7">
        <f t="shared" si="1"/>
        <v>71.337118784244808</v>
      </c>
      <c r="O33" s="7" t="e">
        <f t="shared" si="2"/>
        <v>#DIV/0!</v>
      </c>
      <c r="P33" s="7">
        <f t="shared" si="3"/>
        <v>98.253939358256119</v>
      </c>
      <c r="Q33" s="40">
        <f>SUM(Q34:Q35)</f>
        <v>19519</v>
      </c>
      <c r="R33" s="40">
        <f>SUM(R34:R35)</f>
        <v>235756</v>
      </c>
    </row>
    <row r="34" spans="1:18" s="4" customFormat="1" ht="21.75" customHeight="1">
      <c r="A34" s="66"/>
      <c r="B34" s="64"/>
      <c r="C34" s="94"/>
      <c r="D34" s="35" t="s">
        <v>36</v>
      </c>
      <c r="E34" s="52">
        <v>21102000</v>
      </c>
      <c r="F34" s="8"/>
      <c r="G34" s="8">
        <v>9655</v>
      </c>
      <c r="H34" s="8">
        <v>16516680</v>
      </c>
      <c r="I34" s="8">
        <v>112401</v>
      </c>
      <c r="J34" s="8">
        <v>15780918</v>
      </c>
      <c r="K34" s="8">
        <v>0</v>
      </c>
      <c r="L34" s="8">
        <v>346</v>
      </c>
      <c r="M34" s="6">
        <f>H34-J34-L34</f>
        <v>735416</v>
      </c>
      <c r="N34" s="7">
        <f>+J34/E34*100</f>
        <v>74.783992038669325</v>
      </c>
      <c r="O34" s="7" t="e">
        <f>+J34/F34*100</f>
        <v>#DIV/0!</v>
      </c>
      <c r="P34" s="7">
        <f>+J34/H34*100</f>
        <v>95.545339620311097</v>
      </c>
      <c r="Q34" s="39">
        <v>19519</v>
      </c>
      <c r="R34" s="38">
        <v>235756</v>
      </c>
    </row>
    <row r="35" spans="1:18" s="4" customFormat="1" ht="21.75" customHeight="1">
      <c r="A35" s="66"/>
      <c r="B35" s="64"/>
      <c r="C35" s="95"/>
      <c r="D35" s="35" t="s">
        <v>60</v>
      </c>
      <c r="E35" s="52">
        <v>36936000</v>
      </c>
      <c r="F35" s="8"/>
      <c r="G35" s="8">
        <v>2918946</v>
      </c>
      <c r="H35" s="8">
        <v>25621719</v>
      </c>
      <c r="I35" s="8">
        <v>2918946</v>
      </c>
      <c r="J35" s="8">
        <v>25621719</v>
      </c>
      <c r="K35" s="8"/>
      <c r="L35" s="8"/>
      <c r="M35" s="6">
        <f>H35-J35-L35</f>
        <v>0</v>
      </c>
      <c r="N35" s="7">
        <f>+J35/E35*100</f>
        <v>69.367876868096161</v>
      </c>
      <c r="O35" s="7" t="e">
        <f>+J35/F35*100</f>
        <v>#DIV/0!</v>
      </c>
      <c r="P35" s="7">
        <f>+J35/H35*100</f>
        <v>100</v>
      </c>
      <c r="Q35" s="39"/>
      <c r="R35" s="38"/>
    </row>
    <row r="36" spans="1:18" s="4" customFormat="1" ht="21.75" customHeight="1">
      <c r="A36" s="66"/>
      <c r="B36" s="64"/>
      <c r="C36" s="69" t="s">
        <v>11</v>
      </c>
      <c r="D36" s="68"/>
      <c r="E36" s="52">
        <v>19000000</v>
      </c>
      <c r="F36" s="8"/>
      <c r="G36" s="18">
        <v>232655</v>
      </c>
      <c r="H36" s="18">
        <v>13195906</v>
      </c>
      <c r="I36" s="18">
        <v>232655</v>
      </c>
      <c r="J36" s="18">
        <v>13195906</v>
      </c>
      <c r="K36" s="8"/>
      <c r="L36" s="8"/>
      <c r="M36" s="6">
        <f t="shared" ref="M36:M43" si="15">H36-J36-L36</f>
        <v>0</v>
      </c>
      <c r="N36" s="7">
        <f t="shared" si="1"/>
        <v>69.452136842105261</v>
      </c>
      <c r="O36" s="7" t="e">
        <f t="shared" si="2"/>
        <v>#DIV/0!</v>
      </c>
      <c r="P36" s="7">
        <f t="shared" si="3"/>
        <v>100</v>
      </c>
      <c r="Q36" s="39"/>
      <c r="R36" s="38"/>
    </row>
    <row r="37" spans="1:18" s="4" customFormat="1" ht="21.75" customHeight="1">
      <c r="A37" s="66"/>
      <c r="B37" s="64"/>
      <c r="C37" s="69" t="s">
        <v>37</v>
      </c>
      <c r="D37" s="68"/>
      <c r="E37" s="52">
        <v>124700000</v>
      </c>
      <c r="F37" s="8"/>
      <c r="G37" s="18">
        <v>4222543</v>
      </c>
      <c r="H37" s="18">
        <v>185757600</v>
      </c>
      <c r="I37" s="18">
        <v>3785827</v>
      </c>
      <c r="J37" s="18">
        <v>184276131</v>
      </c>
      <c r="K37" s="8">
        <v>0</v>
      </c>
      <c r="L37" s="8">
        <v>1732</v>
      </c>
      <c r="M37" s="6">
        <f t="shared" si="15"/>
        <v>1479737</v>
      </c>
      <c r="N37" s="7">
        <f t="shared" si="1"/>
        <v>147.77556615878106</v>
      </c>
      <c r="O37" s="7" t="e">
        <f t="shared" si="2"/>
        <v>#DIV/0!</v>
      </c>
      <c r="P37" s="7">
        <f t="shared" si="3"/>
        <v>99.202471931161909</v>
      </c>
      <c r="Q37" s="39">
        <v>217088</v>
      </c>
      <c r="R37" s="38">
        <v>1058116</v>
      </c>
    </row>
    <row r="38" spans="1:18" s="4" customFormat="1" ht="21.75" customHeight="1">
      <c r="A38" s="66"/>
      <c r="B38" s="64"/>
      <c r="C38" s="87" t="s">
        <v>0</v>
      </c>
      <c r="D38" s="88"/>
      <c r="E38" s="52"/>
      <c r="F38" s="18"/>
      <c r="G38" s="18"/>
      <c r="H38" s="18"/>
      <c r="I38" s="18"/>
      <c r="J38" s="18"/>
      <c r="K38" s="18"/>
      <c r="L38" s="18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39"/>
      <c r="R38" s="38"/>
    </row>
    <row r="39" spans="1:18" s="4" customFormat="1" ht="21.75" customHeight="1">
      <c r="A39" s="66"/>
      <c r="B39" s="64"/>
      <c r="C39" s="87" t="s">
        <v>2</v>
      </c>
      <c r="D39" s="88"/>
      <c r="E39" s="52"/>
      <c r="F39" s="18"/>
      <c r="G39" s="18"/>
      <c r="H39" s="18"/>
      <c r="I39" s="18"/>
      <c r="J39" s="18"/>
      <c r="K39" s="18"/>
      <c r="L39" s="18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39"/>
      <c r="R39" s="38"/>
    </row>
    <row r="40" spans="1:18" s="4" customFormat="1" ht="21.75" customHeight="1">
      <c r="A40" s="66"/>
      <c r="B40" s="64"/>
      <c r="C40" s="87" t="s">
        <v>10</v>
      </c>
      <c r="D40" s="88"/>
      <c r="E40" s="52"/>
      <c r="F40" s="18"/>
      <c r="G40" s="18"/>
      <c r="H40" s="18"/>
      <c r="I40" s="18"/>
      <c r="J40" s="18"/>
      <c r="K40" s="18"/>
      <c r="L40" s="18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39"/>
      <c r="R40" s="38"/>
    </row>
    <row r="41" spans="1:18" s="4" customFormat="1" ht="21.75" customHeight="1">
      <c r="A41" s="66"/>
      <c r="B41" s="64"/>
      <c r="C41" s="87" t="s">
        <v>12</v>
      </c>
      <c r="D41" s="88"/>
      <c r="E41" s="52"/>
      <c r="F41" s="18"/>
      <c r="G41" s="18"/>
      <c r="H41" s="18"/>
      <c r="I41" s="18"/>
      <c r="J41" s="18"/>
      <c r="K41" s="18"/>
      <c r="L41" s="18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39"/>
      <c r="R41" s="38"/>
    </row>
    <row r="42" spans="1:18" s="4" customFormat="1" ht="21.75" customHeight="1">
      <c r="A42" s="66"/>
      <c r="B42" s="64"/>
      <c r="C42" s="87" t="s">
        <v>13</v>
      </c>
      <c r="D42" s="88"/>
      <c r="E42" s="52"/>
      <c r="F42" s="18"/>
      <c r="G42" s="18"/>
      <c r="H42" s="18"/>
      <c r="I42" s="18"/>
      <c r="J42" s="18"/>
      <c r="K42" s="18"/>
      <c r="L42" s="18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39"/>
      <c r="R42" s="38"/>
    </row>
    <row r="43" spans="1:18" s="4" customFormat="1" ht="21.75" customHeight="1" thickBot="1">
      <c r="A43" s="66"/>
      <c r="B43" s="64"/>
      <c r="C43" s="89" t="s">
        <v>38</v>
      </c>
      <c r="D43" s="90"/>
      <c r="E43" s="54"/>
      <c r="F43" s="27"/>
      <c r="G43" s="27"/>
      <c r="H43" s="27"/>
      <c r="I43" s="27"/>
      <c r="J43" s="27"/>
      <c r="K43" s="27"/>
      <c r="L43" s="27"/>
      <c r="M43" s="28">
        <f t="shared" si="15"/>
        <v>0</v>
      </c>
      <c r="N43" s="29" t="e">
        <f t="shared" si="1"/>
        <v>#DIV/0!</v>
      </c>
      <c r="O43" s="29" t="e">
        <f t="shared" si="2"/>
        <v>#DIV/0!</v>
      </c>
      <c r="P43" s="29" t="e">
        <f t="shared" si="3"/>
        <v>#DIV/0!</v>
      </c>
      <c r="Q43" s="42"/>
      <c r="R43" s="43"/>
    </row>
    <row r="44" spans="1:18" s="5" customFormat="1" ht="21.75" customHeight="1">
      <c r="A44" s="60" t="s">
        <v>14</v>
      </c>
      <c r="B44" s="91" t="s">
        <v>15</v>
      </c>
      <c r="C44" s="91"/>
      <c r="D44" s="92"/>
      <c r="E44" s="55">
        <f>SUM(E45:E47)</f>
        <v>1500000</v>
      </c>
      <c r="F44" s="30">
        <f t="shared" ref="F44:M44" si="16">SUM(F45:F47)</f>
        <v>0</v>
      </c>
      <c r="G44" s="30">
        <f>SUM(G45:G47)</f>
        <v>29918</v>
      </c>
      <c r="H44" s="30">
        <f t="shared" si="16"/>
        <v>8622172</v>
      </c>
      <c r="I44" s="30">
        <f t="shared" si="16"/>
        <v>133452</v>
      </c>
      <c r="J44" s="30">
        <f t="shared" si="16"/>
        <v>2423920</v>
      </c>
      <c r="K44" s="30">
        <f t="shared" si="16"/>
        <v>165298</v>
      </c>
      <c r="L44" s="30">
        <f t="shared" si="16"/>
        <v>965466</v>
      </c>
      <c r="M44" s="30">
        <f t="shared" si="16"/>
        <v>5232786</v>
      </c>
      <c r="N44" s="31">
        <f t="shared" si="1"/>
        <v>161.59466666666665</v>
      </c>
      <c r="O44" s="31" t="e">
        <f t="shared" si="2"/>
        <v>#DIV/0!</v>
      </c>
      <c r="P44" s="31">
        <f t="shared" si="3"/>
        <v>28.112637975674808</v>
      </c>
      <c r="Q44" s="44">
        <f>SUM(Q45:Q47)</f>
        <v>13614</v>
      </c>
      <c r="R44" s="44">
        <f>SUM(R45:R47)</f>
        <v>1655287</v>
      </c>
    </row>
    <row r="45" spans="1:18" s="4" customFormat="1" ht="21.75" customHeight="1">
      <c r="A45" s="61"/>
      <c r="B45" s="69" t="s">
        <v>16</v>
      </c>
      <c r="C45" s="67"/>
      <c r="D45" s="68"/>
      <c r="E45" s="45">
        <v>363000</v>
      </c>
      <c r="F45" s="9"/>
      <c r="G45" s="45">
        <v>3562</v>
      </c>
      <c r="H45" s="45">
        <v>839827</v>
      </c>
      <c r="I45" s="45">
        <v>9087</v>
      </c>
      <c r="J45" s="45">
        <v>156208</v>
      </c>
      <c r="K45" s="18">
        <v>87580</v>
      </c>
      <c r="L45" s="18">
        <v>123405</v>
      </c>
      <c r="M45" s="6">
        <f>H45-J45-L45</f>
        <v>560214</v>
      </c>
      <c r="N45" s="7">
        <f t="shared" si="1"/>
        <v>43.032506887052342</v>
      </c>
      <c r="O45" s="7" t="e">
        <f t="shared" si="2"/>
        <v>#DIV/0!</v>
      </c>
      <c r="P45" s="7">
        <f t="shared" si="3"/>
        <v>18.600021194841318</v>
      </c>
      <c r="Q45" s="39">
        <v>24</v>
      </c>
      <c r="R45" s="39">
        <v>103132</v>
      </c>
    </row>
    <row r="46" spans="1:18" s="4" customFormat="1" ht="21.75" customHeight="1">
      <c r="A46" s="61"/>
      <c r="B46" s="69" t="s">
        <v>1</v>
      </c>
      <c r="C46" s="67"/>
      <c r="D46" s="68"/>
      <c r="E46" s="45">
        <v>437000</v>
      </c>
      <c r="F46" s="9"/>
      <c r="G46" s="9">
        <v>3354</v>
      </c>
      <c r="H46" s="18">
        <v>1256032</v>
      </c>
      <c r="I46" s="18">
        <v>20348</v>
      </c>
      <c r="J46" s="18">
        <v>686754</v>
      </c>
      <c r="K46" s="18">
        <v>4703</v>
      </c>
      <c r="L46" s="18">
        <v>44400</v>
      </c>
      <c r="M46" s="6">
        <f>H46-J46-L46</f>
        <v>524878</v>
      </c>
      <c r="N46" s="7">
        <f t="shared" si="1"/>
        <v>157.15194508009154</v>
      </c>
      <c r="O46" s="7" t="e">
        <f t="shared" si="2"/>
        <v>#DIV/0!</v>
      </c>
      <c r="P46" s="7">
        <f t="shared" si="3"/>
        <v>54.67647321087361</v>
      </c>
      <c r="Q46" s="39">
        <v>200</v>
      </c>
      <c r="R46" s="38">
        <v>18734</v>
      </c>
    </row>
    <row r="47" spans="1:18" s="4" customFormat="1" ht="21.75" customHeight="1">
      <c r="A47" s="62"/>
      <c r="B47" s="69" t="s">
        <v>17</v>
      </c>
      <c r="C47" s="67"/>
      <c r="D47" s="68"/>
      <c r="E47" s="52">
        <v>700000</v>
      </c>
      <c r="F47" s="8"/>
      <c r="G47" s="9">
        <v>23002</v>
      </c>
      <c r="H47" s="18">
        <v>6526313</v>
      </c>
      <c r="I47" s="18">
        <v>104017</v>
      </c>
      <c r="J47" s="18">
        <v>1580958</v>
      </c>
      <c r="K47" s="18">
        <v>73015</v>
      </c>
      <c r="L47" s="18">
        <v>797661</v>
      </c>
      <c r="M47" s="6">
        <f>H47-J47-L47</f>
        <v>4147694</v>
      </c>
      <c r="N47" s="7">
        <f t="shared" si="1"/>
        <v>225.85114285714286</v>
      </c>
      <c r="O47" s="7" t="e">
        <f t="shared" si="2"/>
        <v>#DIV/0!</v>
      </c>
      <c r="P47" s="7">
        <f t="shared" si="3"/>
        <v>24.224366805576132</v>
      </c>
      <c r="Q47" s="39">
        <v>13390</v>
      </c>
      <c r="R47" s="38">
        <v>1533421</v>
      </c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Windows 사용자</cp:lastModifiedBy>
  <cp:lastPrinted>2018-09-07T06:58:32Z</cp:lastPrinted>
  <dcterms:created xsi:type="dcterms:W3CDTF">1999-04-08T04:49:33Z</dcterms:created>
  <dcterms:modified xsi:type="dcterms:W3CDTF">2018-10-08T00:48:59Z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