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P11" i="18"/>
  <c r="I33"/>
  <c r="I30" s="1"/>
  <c r="I8" s="1"/>
  <c r="H33"/>
  <c r="M26"/>
  <c r="P25"/>
  <c r="J33"/>
  <c r="F33"/>
  <c r="F30" s="1"/>
  <c r="F8" s="1"/>
  <c r="O8" s="1"/>
  <c r="L44"/>
  <c r="R44"/>
  <c r="Q44"/>
  <c r="R33"/>
  <c r="Q33"/>
  <c r="Q30" s="1"/>
  <c r="Q8" s="1"/>
  <c r="Q23"/>
  <c r="R15"/>
  <c r="Q15"/>
  <c r="R12"/>
  <c r="Q12"/>
  <c r="M45"/>
  <c r="H15"/>
  <c r="G15"/>
  <c r="N11"/>
  <c r="E12"/>
  <c r="F12"/>
  <c r="F10" s="1"/>
  <c r="G12"/>
  <c r="H12"/>
  <c r="I12"/>
  <c r="J12"/>
  <c r="N12" s="1"/>
  <c r="K12"/>
  <c r="M13"/>
  <c r="N13"/>
  <c r="O13"/>
  <c r="P13"/>
  <c r="M14"/>
  <c r="N14"/>
  <c r="O14"/>
  <c r="P14"/>
  <c r="E15"/>
  <c r="F15"/>
  <c r="I15"/>
  <c r="J15"/>
  <c r="N15" s="1"/>
  <c r="K15"/>
  <c r="L15"/>
  <c r="M16"/>
  <c r="N16"/>
  <c r="O16"/>
  <c r="P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E23"/>
  <c r="E10" s="1"/>
  <c r="E7" s="1"/>
  <c r="F23"/>
  <c r="G23"/>
  <c r="G10"/>
  <c r="G9" s="1"/>
  <c r="I23"/>
  <c r="K23"/>
  <c r="L23"/>
  <c r="M24"/>
  <c r="M23" s="1"/>
  <c r="N24"/>
  <c r="O24"/>
  <c r="P24"/>
  <c r="M25"/>
  <c r="N25"/>
  <c r="O25"/>
  <c r="N26"/>
  <c r="P26"/>
  <c r="M27"/>
  <c r="N27"/>
  <c r="O27"/>
  <c r="P27"/>
  <c r="N28"/>
  <c r="O28"/>
  <c r="N29"/>
  <c r="O29"/>
  <c r="M31"/>
  <c r="N31"/>
  <c r="O31"/>
  <c r="P31"/>
  <c r="M32"/>
  <c r="N32"/>
  <c r="O32"/>
  <c r="P32"/>
  <c r="E33"/>
  <c r="N33" s="1"/>
  <c r="G33"/>
  <c r="G30"/>
  <c r="G8"/>
  <c r="K33"/>
  <c r="K30" s="1"/>
  <c r="L33"/>
  <c r="N34"/>
  <c r="O34"/>
  <c r="P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E44"/>
  <c r="F44"/>
  <c r="G44"/>
  <c r="H44"/>
  <c r="I44"/>
  <c r="J44"/>
  <c r="O44" s="1"/>
  <c r="K44"/>
  <c r="N45"/>
  <c r="O45"/>
  <c r="P45"/>
  <c r="M46"/>
  <c r="M44" s="1"/>
  <c r="N46"/>
  <c r="O46"/>
  <c r="P46"/>
  <c r="M47"/>
  <c r="N47"/>
  <c r="O47"/>
  <c r="P47"/>
  <c r="R30"/>
  <c r="R8" s="1"/>
  <c r="K10"/>
  <c r="K7" s="1"/>
  <c r="O15"/>
  <c r="M15"/>
  <c r="O12"/>
  <c r="J30"/>
  <c r="P30" s="1"/>
  <c r="O33"/>
  <c r="M12"/>
  <c r="O26"/>
  <c r="J23"/>
  <c r="N23" s="1"/>
  <c r="R23"/>
  <c r="P33"/>
  <c r="H30"/>
  <c r="H8" s="1"/>
  <c r="M34"/>
  <c r="M33"/>
  <c r="N44"/>
  <c r="L10"/>
  <c r="L7" s="1"/>
  <c r="J8"/>
  <c r="M29"/>
  <c r="P29"/>
  <c r="H23"/>
  <c r="H10" s="1"/>
  <c r="P23"/>
  <c r="M28"/>
  <c r="P28"/>
  <c r="O11"/>
  <c r="M11"/>
  <c r="M10" s="1"/>
  <c r="M7" s="1"/>
  <c r="G7"/>
  <c r="G6" s="1"/>
  <c r="M30"/>
  <c r="M8" s="1"/>
  <c r="L30"/>
  <c r="L8"/>
  <c r="L9"/>
  <c r="F9" l="1"/>
  <c r="F7"/>
  <c r="F6" s="1"/>
  <c r="L6"/>
  <c r="O23"/>
  <c r="I10"/>
  <c r="Q10"/>
  <c r="Q9" s="1"/>
  <c r="O30"/>
  <c r="P15"/>
  <c r="R10"/>
  <c r="H7"/>
  <c r="H6" s="1"/>
  <c r="H9"/>
  <c r="I7"/>
  <c r="I6" s="1"/>
  <c r="I9"/>
  <c r="Q7"/>
  <c r="Q6" s="1"/>
  <c r="M6"/>
  <c r="K9"/>
  <c r="K8"/>
  <c r="K6" s="1"/>
  <c r="R9"/>
  <c r="R7"/>
  <c r="R6" s="1"/>
  <c r="N30"/>
  <c r="P44"/>
  <c r="E30"/>
  <c r="M9"/>
  <c r="P8"/>
  <c r="J10"/>
  <c r="N10" l="1"/>
  <c r="J7"/>
  <c r="J9"/>
  <c r="O10"/>
  <c r="P10"/>
  <c r="E9"/>
  <c r="E8"/>
  <c r="J6" l="1"/>
  <c r="N7"/>
  <c r="P7"/>
  <c r="O7"/>
  <c r="N8"/>
  <c r="E6"/>
  <c r="O9"/>
  <c r="N9"/>
  <c r="P9"/>
  <c r="N6" l="1"/>
  <c r="P6"/>
  <c r="O6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<sst xmlns="http://schemas.openxmlformats.org/spreadsheetml/2006/main" count="75" uniqueCount="63">
  <si>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</si>
  <si>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</si>
  <si>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</si>
  <si>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</si>
  <si>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</si>
  <si>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</si>
  <si>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</si>
  <si>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</si>
  <si>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</si>
  <si>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</si>
  <si>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</si>
  <si>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</si>
  <si>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</si>
  <si>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</si>
  <si>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</si>
  <si>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</si>
  <si>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</si>
  <si>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</si>
  <si>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</si>
  <si>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</si>
  <si>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</si>
  <si>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</si>
  <si>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</si>
  <si>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</si>
  <si>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</si>
  <si>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</si>
  <si>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</si>
  <si>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</si>
  <si>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</si>
  <si>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</si>
  <si>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</si>
  <si>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</si>
  <si>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</si>
  <si>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</si>
  <si>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</si>
  <si>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</si>
  <si>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</si>
  <si>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</si>
  <si>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</si>
  <si>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</si>
  <si>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</si>
  <si>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</si>
  <si>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</si>
  <si>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</si>
  <si>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</si>
  <si>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</si>
  <si>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</si>
  <si>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</si>
  <si>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</si>
  <si>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</si>
  <si>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</si>
  <si>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</si>
  <si>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</si>
  <si>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</si>
  <si>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</si>
  <si>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</si>
  <si>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</si>
  <si>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</si>
  <si>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</si>
  <si>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</si>
  <si>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</si>
  <si>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 xml:space="preserve"> </t>
    <phoneticPr fontId="2" type="noConversion"/>
  </si>
  <si>
    <r>
      <t>2016년</t>
    </r>
    <r>
      <rPr>
        <b/>
        <sz val="24"/>
        <rFont val="휴먼엑스포"/>
        <family val="1"/>
        <charset val="129"/>
      </rPr>
      <t xml:space="preserve">  10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(2016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</si>
</sst>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5" formatCode="_(* #,##0_);_(* \(#,##0\);_(* &quot;-&quot;_);_(@_)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0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8" borderId="4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2" fillId="8" borderId="8" xfId="0" applyNumberFormat="1" applyFont="1" applyFill="1" applyBorder="1" applyAlignment="1" applyProtection="1">
      <alignment horizontal="center" vertical="center"/>
    </xf>
    <xf numFmtId="3" fontId="12" fillId="8" borderId="9" xfId="0" applyNumberFormat="1" applyFont="1" applyFill="1" applyBorder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  <protection locked="0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0" fillId="2" borderId="14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9" xfId="0" applyNumberFormat="1" applyFont="1" applyFill="1" applyBorder="1" applyAlignment="1" applyProtection="1">
      <alignment horizontal="center" vertical="center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  <xf numFmtId="3" fontId="12" fillId="4" borderId="17" xfId="0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/>
    </xf>
    <xf numFmtId="3" fontId="12" fillId="4" borderId="4" xfId="0" applyNumberFormat="1" applyFont="1" applyFill="1" applyBorder="1" applyAlignment="1" applyProtection="1">
      <alignment horizontal="center" vertical="center"/>
    </xf>
    <xf numFmtId="3" fontId="12" fillId="8" borderId="7" xfId="0" applyNumberFormat="1" applyFont="1" applyFill="1" applyBorder="1" applyAlignment="1" applyProtection="1">
      <alignment horizontal="center" vertical="center"/>
    </xf>
    <xf numFmtId="3" fontId="12" fillId="8" borderId="18" xfId="0" applyNumberFormat="1" applyFont="1" applyFill="1" applyBorder="1" applyAlignment="1" applyProtection="1">
      <alignment horizontal="center" vertical="center"/>
    </xf>
    <xf numFmtId="3" fontId="12" fillId="8" borderId="19" xfId="0" applyNumberFormat="1" applyFont="1" applyFill="1" applyBorder="1" applyAlignment="1" applyProtection="1">
      <alignment horizontal="center" vertical="center"/>
    </xf>
    <xf numFmtId="3" fontId="12" fillId="8" borderId="20" xfId="0" applyNumberFormat="1" applyFont="1" applyFill="1" applyBorder="1" applyAlignment="1" applyProtection="1">
      <alignment horizontal="center" vertical="center"/>
    </xf>
    <xf numFmtId="3" fontId="12" fillId="4" borderId="15" xfId="0" applyNumberFormat="1" applyFont="1" applyFill="1" applyBorder="1" applyAlignment="1" applyProtection="1">
      <alignment horizontal="center" vertical="center"/>
    </xf>
    <xf numFmtId="3" fontId="12" fillId="4" borderId="16" xfId="0" applyNumberFormat="1" applyFont="1" applyFill="1" applyBorder="1" applyAlignment="1" applyProtection="1">
      <alignment horizontal="center" vertical="center"/>
    </xf>
    <xf numFmtId="3" fontId="12" fillId="4" borderId="14" xfId="0" applyNumberFormat="1" applyFont="1" applyFill="1" applyBorder="1" applyAlignment="1" applyProtection="1">
      <alignment horizontal="center" vertical="center"/>
    </xf>
    <xf numFmtId="3" fontId="12" fillId="4" borderId="13" xfId="0" applyNumberFormat="1" applyFont="1" applyFill="1" applyBorder="1" applyAlignment="1" applyProtection="1">
      <alignment horizontal="center" vertical="center"/>
    </xf>
    <xf numFmtId="3" fontId="12" fillId="4" borderId="6" xfId="0" applyNumberFormat="1" applyFont="1" applyFill="1" applyBorder="1" applyAlignment="1" applyProtection="1">
      <alignment horizontal="center" vertical="center"/>
    </xf>
    <xf numFmtId="3" fontId="12" fillId="4" borderId="21" xfId="0" applyNumberFormat="1" applyFont="1" applyFill="1" applyBorder="1" applyAlignment="1" applyProtection="1">
      <alignment horizontal="center" vertical="center"/>
    </xf>
    <xf numFmtId="3" fontId="12" fillId="4" borderId="22" xfId="0" applyNumberFormat="1" applyFont="1" applyFill="1" applyBorder="1" applyAlignment="1" applyProtection="1">
      <alignment horizontal="center" vertical="center"/>
    </xf>
    <xf numFmtId="3" fontId="12" fillId="4" borderId="23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9" fillId="6" borderId="10" xfId="0" applyNumberFormat="1" applyFont="1" applyFill="1" applyBorder="1" applyAlignment="1" applyProtection="1">
      <alignment horizontal="center" vertical="center" wrapText="1"/>
    </xf>
    <xf numFmtId="3" fontId="19" fillId="6" borderId="11" xfId="0" applyNumberFormat="1" applyFont="1" applyFill="1" applyBorder="1" applyAlignment="1" applyProtection="1">
      <alignment horizontal="center" vertical="center" wrapText="1"/>
    </xf>
    <xf numFmtId="3" fontId="19" fillId="6" borderId="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19" fillId="5" borderId="12" xfId="0" applyNumberFormat="1" applyFont="1" applyFill="1" applyBorder="1" applyAlignment="1" applyProtection="1">
      <alignment horizontal="center" vertical="center" wrapText="1"/>
    </xf>
    <xf numFmtId="3" fontId="19" fillId="5" borderId="11" xfId="0" applyNumberFormat="1" applyFont="1" applyFill="1" applyBorder="1" applyAlignment="1" applyProtection="1">
      <alignment horizontal="center" vertical="center" wrapText="1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0" fillId="9" borderId="0" xfId="0" applyNumberFormat="1" applyFont="1" applyFill="1" applyAlignment="1" applyProtection="1">
      <alignment horizontal="left" vertical="center"/>
    </xf>
  </cellXfs>
  <cellStyles count="16">
    <cellStyle name="뷭?_BOOKSHIP" xfId="6"/>
    <cellStyle name="쉼표 [0]" xfId="7" builtinId="6"/>
    <cellStyle name="쉼표 [0] 2" xfId="8"/>
    <cellStyle name="쉼표 [0] 2 2" xfId="9"/>
    <cellStyle name="쉼표 [0] 3" xfId="10"/>
    <cellStyle name="쉼표 [0] 3 2" xfId="11"/>
    <cellStyle name="쉼표 [0] 3 3" xfId="12"/>
    <cellStyle name="쉼표 [0] 4" xfId="13"/>
    <cellStyle name="콤마 [0]_1202" xfId="14"/>
    <cellStyle name="콤마_1202" xfId="15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7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9" sqref="A9"/>
      <selection pane="bottomRight" activeCell="E13" sqref="E13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19"/>
      <c r="G1" s="51" t="s">
        <v>62</v>
      </c>
      <c r="H1" s="51"/>
      <c r="I1" s="51"/>
      <c r="J1" s="51"/>
      <c r="K1" s="51"/>
      <c r="L1" s="51"/>
      <c r="M1" s="51"/>
      <c r="N1" s="51"/>
      <c r="O1" s="11"/>
      <c r="P1" s="11"/>
      <c r="Q1" s="11"/>
    </row>
    <row r="2" spans="1:18" s="10" customFormat="1" ht="14.25" customHeight="1">
      <c r="E2" s="12"/>
      <c r="G2" s="51"/>
      <c r="H2" s="51"/>
      <c r="I2" s="51"/>
      <c r="J2" s="51"/>
      <c r="K2" s="51"/>
      <c r="L2" s="51"/>
      <c r="M2" s="51"/>
      <c r="N2" s="51"/>
      <c r="O2" s="13"/>
      <c r="P2" s="89"/>
      <c r="Q2" s="11"/>
    </row>
    <row r="3" spans="1:18" ht="15.75" customHeight="1">
      <c r="N3" s="1"/>
      <c r="O3" s="1"/>
      <c r="P3" s="3"/>
      <c r="R3" s="18" t="s">
        <v>40</v>
      </c>
    </row>
    <row r="4" spans="1:18" s="4" customFormat="1" ht="27.75" customHeight="1">
      <c r="A4" s="49" t="s">
        <v>41</v>
      </c>
      <c r="B4" s="68"/>
      <c r="C4" s="68"/>
      <c r="D4" s="50"/>
      <c r="E4" s="60" t="s">
        <v>42</v>
      </c>
      <c r="F4" s="60"/>
      <c r="G4" s="49" t="s">
        <v>43</v>
      </c>
      <c r="H4" s="50"/>
      <c r="I4" s="49" t="s">
        <v>44</v>
      </c>
      <c r="J4" s="50"/>
      <c r="K4" s="49" t="s">
        <v>45</v>
      </c>
      <c r="L4" s="50"/>
      <c r="M4" s="60" t="s">
        <v>46</v>
      </c>
      <c r="N4" s="60" t="s">
        <v>47</v>
      </c>
      <c r="O4" s="60"/>
      <c r="P4" s="60"/>
      <c r="Q4" s="49" t="s">
        <v>48</v>
      </c>
      <c r="R4" s="50"/>
    </row>
    <row r="5" spans="1:18" s="4" customFormat="1" ht="36" customHeight="1" thickBot="1">
      <c r="A5" s="69"/>
      <c r="B5" s="70"/>
      <c r="C5" s="70"/>
      <c r="D5" s="71"/>
      <c r="E5" s="35" t="s">
        <v>49</v>
      </c>
      <c r="F5" s="35" t="s">
        <v>50</v>
      </c>
      <c r="G5" s="35" t="s">
        <v>51</v>
      </c>
      <c r="H5" s="35" t="s">
        <v>52</v>
      </c>
      <c r="I5" s="35" t="s">
        <v>51</v>
      </c>
      <c r="J5" s="35" t="s">
        <v>52</v>
      </c>
      <c r="K5" s="35" t="s">
        <v>51</v>
      </c>
      <c r="L5" s="35" t="s">
        <v>52</v>
      </c>
      <c r="M5" s="80"/>
      <c r="N5" s="36" t="s">
        <v>53</v>
      </c>
      <c r="O5" s="36" t="s">
        <v>54</v>
      </c>
      <c r="P5" s="35" t="s">
        <v>55</v>
      </c>
      <c r="Q5" s="35" t="s">
        <v>51</v>
      </c>
      <c r="R5" s="35" t="s">
        <v>52</v>
      </c>
    </row>
    <row r="6" spans="1:18" s="4" customFormat="1" ht="21.75" customHeight="1">
      <c r="A6" s="65" t="s">
        <v>56</v>
      </c>
      <c r="B6" s="72" t="s">
        <v>57</v>
      </c>
      <c r="C6" s="72"/>
      <c r="D6" s="73"/>
      <c r="E6" s="22">
        <f t="shared" ref="E6:M6" si="0">SUM(E7:E8)</f>
        <v>244230000</v>
      </c>
      <c r="F6" s="22">
        <f t="shared" si="0"/>
        <v>279079000</v>
      </c>
      <c r="G6" s="22">
        <f>SUM(G7:G8)</f>
        <v>18127212</v>
      </c>
      <c r="H6" s="22">
        <f t="shared" si="0"/>
        <v>364003765</v>
      </c>
      <c r="I6" s="22">
        <f t="shared" si="0"/>
        <v>19205068</v>
      </c>
      <c r="J6" s="22">
        <f>SUM(J7:J8)</f>
        <v>352021730</v>
      </c>
      <c r="K6" s="22">
        <f t="shared" si="0"/>
        <v>0</v>
      </c>
      <c r="L6" s="22">
        <f t="shared" si="0"/>
        <v>1578371</v>
      </c>
      <c r="M6" s="22">
        <f t="shared" si="0"/>
        <v>10403665</v>
      </c>
      <c r="N6" s="23">
        <f t="shared" ref="N6:N47" si="1">+J6/E6*100</f>
        <v>144.13533554436393</v>
      </c>
      <c r="O6" s="23">
        <f t="shared" ref="O6:O47" si="2">+J6/F6*100</f>
        <v>126.13694688600718</v>
      </c>
      <c r="P6" s="23">
        <f t="shared" ref="P6:P47" si="3">+J6/H6*100</f>
        <v>96.708266190598337</v>
      </c>
      <c r="Q6" s="22">
        <f>SUM(Q7:Q8)</f>
        <v>254626</v>
      </c>
      <c r="R6" s="22">
        <f>SUM(R7:R8)</f>
        <v>6327443</v>
      </c>
    </row>
    <row r="7" spans="1:18" s="4" customFormat="1" ht="21.75" customHeight="1">
      <c r="A7" s="66"/>
      <c r="B7" s="74" t="s">
        <v>27</v>
      </c>
      <c r="C7" s="75"/>
      <c r="D7" s="76"/>
      <c r="E7" s="14">
        <f t="shared" ref="E7:M7" si="4">E10+E45+E46</f>
        <v>79180000</v>
      </c>
      <c r="F7" s="14">
        <f t="shared" si="4"/>
        <v>79180000</v>
      </c>
      <c r="G7" s="14">
        <f t="shared" si="4"/>
        <v>8479361</v>
      </c>
      <c r="H7" s="14">
        <f t="shared" si="4"/>
        <v>124927396</v>
      </c>
      <c r="I7" s="14">
        <f t="shared" si="4"/>
        <v>8548407</v>
      </c>
      <c r="J7" s="14">
        <f t="shared" si="4"/>
        <v>122259915</v>
      </c>
      <c r="K7" s="14">
        <f t="shared" si="4"/>
        <v>0</v>
      </c>
      <c r="L7" s="14">
        <f t="shared" si="4"/>
        <v>235453</v>
      </c>
      <c r="M7" s="14">
        <f t="shared" si="4"/>
        <v>2432029</v>
      </c>
      <c r="N7" s="15">
        <f t="shared" si="1"/>
        <v>154.40757135640314</v>
      </c>
      <c r="O7" s="15">
        <f t="shared" si="2"/>
        <v>154.40757135640314</v>
      </c>
      <c r="P7" s="15">
        <f t="shared" si="3"/>
        <v>97.864774992988728</v>
      </c>
      <c r="Q7" s="14">
        <f>Q10+Q45+Q46</f>
        <v>181165</v>
      </c>
      <c r="R7" s="14">
        <f>R10+R45+R46</f>
        <v>1871672</v>
      </c>
    </row>
    <row r="8" spans="1:18" s="4" customFormat="1" ht="21.75" customHeight="1" thickBot="1">
      <c r="A8" s="67"/>
      <c r="B8" s="77" t="s">
        <v>17</v>
      </c>
      <c r="C8" s="78"/>
      <c r="D8" s="79"/>
      <c r="E8" s="24">
        <f>E30+E47</f>
        <v>165050000</v>
      </c>
      <c r="F8" s="24">
        <f t="shared" ref="F8:M8" si="5">F30+F47</f>
        <v>199899000</v>
      </c>
      <c r="G8" s="24">
        <f t="shared" si="5"/>
        <v>9647851</v>
      </c>
      <c r="H8" s="24">
        <f t="shared" si="5"/>
        <v>239076369</v>
      </c>
      <c r="I8" s="24">
        <f t="shared" si="5"/>
        <v>10656661</v>
      </c>
      <c r="J8" s="24">
        <f t="shared" si="5"/>
        <v>229761815</v>
      </c>
      <c r="K8" s="24">
        <f t="shared" si="5"/>
        <v>0</v>
      </c>
      <c r="L8" s="24">
        <f t="shared" si="5"/>
        <v>1342918</v>
      </c>
      <c r="M8" s="24">
        <f t="shared" si="5"/>
        <v>7971636</v>
      </c>
      <c r="N8" s="25">
        <f t="shared" si="1"/>
        <v>139.20740078764013</v>
      </c>
      <c r="O8" s="25">
        <f t="shared" si="2"/>
        <v>114.93895167059365</v>
      </c>
      <c r="P8" s="25">
        <f t="shared" si="3"/>
        <v>96.10394200022337</v>
      </c>
      <c r="Q8" s="24">
        <f>Q30+Q47</f>
        <v>73461</v>
      </c>
      <c r="R8" s="24">
        <f>R30+R47</f>
        <v>4455771</v>
      </c>
    </row>
    <row r="9" spans="1:18" s="4" customFormat="1" ht="21.75" customHeight="1">
      <c r="A9" s="85" t="s">
        <v>18</v>
      </c>
      <c r="B9" s="87" t="s">
        <v>15</v>
      </c>
      <c r="C9" s="87"/>
      <c r="D9" s="88"/>
      <c r="E9" s="20">
        <f t="shared" ref="E9:M9" si="6">SUM(E10,E30)</f>
        <v>242980000</v>
      </c>
      <c r="F9" s="20">
        <f t="shared" si="6"/>
        <v>277729000</v>
      </c>
      <c r="G9" s="20">
        <f t="shared" si="6"/>
        <v>18142917</v>
      </c>
      <c r="H9" s="20">
        <f t="shared" si="6"/>
        <v>356441369</v>
      </c>
      <c r="I9" s="20">
        <f t="shared" si="6"/>
        <v>19159099</v>
      </c>
      <c r="J9" s="20">
        <f t="shared" si="6"/>
        <v>351774370</v>
      </c>
      <c r="K9" s="20">
        <f t="shared" si="6"/>
        <v>0</v>
      </c>
      <c r="L9" s="20">
        <f t="shared" si="6"/>
        <v>962</v>
      </c>
      <c r="M9" s="20">
        <f t="shared" si="6"/>
        <v>4666038</v>
      </c>
      <c r="N9" s="21">
        <f t="shared" si="1"/>
        <v>144.77503086673801</v>
      </c>
      <c r="O9" s="21">
        <f t="shared" si="2"/>
        <v>126.6610148742119</v>
      </c>
      <c r="P9" s="21">
        <f t="shared" si="3"/>
        <v>98.690668534605479</v>
      </c>
      <c r="Q9" s="20">
        <f>SUM(Q10,Q30)</f>
        <v>221918</v>
      </c>
      <c r="R9" s="20">
        <f>SUM(R10,R30)</f>
        <v>2673903</v>
      </c>
    </row>
    <row r="10" spans="1:18" s="4" customFormat="1" ht="21.75" customHeight="1">
      <c r="A10" s="86"/>
      <c r="B10" s="57" t="s">
        <v>19</v>
      </c>
      <c r="C10" s="53" t="s">
        <v>7</v>
      </c>
      <c r="D10" s="54"/>
      <c r="E10" s="6">
        <f t="shared" ref="E10:M10" si="7">SUM(E11,E12,E15,E18:E22,E23)</f>
        <v>78430000</v>
      </c>
      <c r="F10" s="6">
        <f t="shared" si="7"/>
        <v>78430000</v>
      </c>
      <c r="G10" s="6">
        <f t="shared" si="7"/>
        <v>8475311</v>
      </c>
      <c r="H10" s="6">
        <f t="shared" si="7"/>
        <v>123676419</v>
      </c>
      <c r="I10" s="6">
        <f t="shared" si="7"/>
        <v>8535984</v>
      </c>
      <c r="J10" s="6">
        <f t="shared" si="7"/>
        <v>122839737</v>
      </c>
      <c r="K10" s="6">
        <f t="shared" si="7"/>
        <v>0</v>
      </c>
      <c r="L10" s="6">
        <f t="shared" si="7"/>
        <v>165</v>
      </c>
      <c r="M10" s="6">
        <f t="shared" si="7"/>
        <v>836518</v>
      </c>
      <c r="N10" s="7">
        <f t="shared" si="1"/>
        <v>156.62340558459772</v>
      </c>
      <c r="O10" s="7">
        <f t="shared" si="2"/>
        <v>156.62340558459772</v>
      </c>
      <c r="P10" s="7">
        <f t="shared" si="3"/>
        <v>99.323491085232661</v>
      </c>
      <c r="Q10" s="6">
        <f>SUM(Q11,Q12,Q15,Q18:Q22,Q23)</f>
        <v>178564</v>
      </c>
      <c r="R10" s="6">
        <f>SUM(R11,R12,R15,R18:R22,R23)</f>
        <v>469690</v>
      </c>
    </row>
    <row r="11" spans="1:18" s="4" customFormat="1" ht="21.75" customHeight="1">
      <c r="A11" s="86"/>
      <c r="B11" s="84"/>
      <c r="C11" s="52" t="s">
        <v>20</v>
      </c>
      <c r="D11" s="54"/>
      <c r="E11" s="9">
        <v>41200000</v>
      </c>
      <c r="F11" s="9">
        <v>41200000</v>
      </c>
      <c r="G11" s="9">
        <v>6444239</v>
      </c>
      <c r="H11" s="17">
        <v>82936740</v>
      </c>
      <c r="I11" s="9">
        <v>6327202</v>
      </c>
      <c r="J11" s="17">
        <v>82654374</v>
      </c>
      <c r="K11" s="9"/>
      <c r="L11" s="17"/>
      <c r="M11" s="6">
        <f>H11-J11-L11</f>
        <v>282366</v>
      </c>
      <c r="N11" s="7">
        <f t="shared" si="1"/>
        <v>200.61741262135922</v>
      </c>
      <c r="O11" s="7">
        <f t="shared" si="2"/>
        <v>200.61741262135922</v>
      </c>
      <c r="P11" s="7">
        <f t="shared" si="3"/>
        <v>99.659540512443584</v>
      </c>
      <c r="Q11" s="43">
        <v>146514</v>
      </c>
      <c r="R11" s="42">
        <v>360613</v>
      </c>
    </row>
    <row r="12" spans="1:18" s="4" customFormat="1" ht="21.75" customHeight="1">
      <c r="A12" s="86"/>
      <c r="B12" s="84"/>
      <c r="C12" s="57" t="s">
        <v>58</v>
      </c>
      <c r="D12" s="37" t="s">
        <v>26</v>
      </c>
      <c r="E12" s="16">
        <f t="shared" ref="E12:M12" si="8">SUM(E13:E14)</f>
        <v>6500000</v>
      </c>
      <c r="F12" s="16">
        <f t="shared" si="8"/>
        <v>6500000</v>
      </c>
      <c r="G12" s="16">
        <f t="shared" si="8"/>
        <v>443860</v>
      </c>
      <c r="H12" s="16">
        <f t="shared" si="8"/>
        <v>6528772</v>
      </c>
      <c r="I12" s="16">
        <f t="shared" si="8"/>
        <v>443137</v>
      </c>
      <c r="J12" s="16">
        <f t="shared" si="8"/>
        <v>6482586</v>
      </c>
      <c r="K12" s="16">
        <f t="shared" si="8"/>
        <v>0</v>
      </c>
      <c r="L12" s="16">
        <v>36</v>
      </c>
      <c r="M12" s="16">
        <f t="shared" si="8"/>
        <v>46151</v>
      </c>
      <c r="N12" s="7">
        <f t="shared" si="1"/>
        <v>99.732092307692312</v>
      </c>
      <c r="O12" s="7">
        <f t="shared" si="2"/>
        <v>99.732092307692312</v>
      </c>
      <c r="P12" s="7" t="s">
        <v>61</v>
      </c>
      <c r="Q12" s="44">
        <f>SUM(Q13:Q14)</f>
        <v>2065</v>
      </c>
      <c r="R12" s="44">
        <f>SUM(R13:R14)</f>
        <v>20031</v>
      </c>
    </row>
    <row r="13" spans="1:18" s="4" customFormat="1" ht="21.75" customHeight="1">
      <c r="A13" s="86"/>
      <c r="B13" s="84"/>
      <c r="C13" s="58"/>
      <c r="D13" s="38" t="s">
        <v>28</v>
      </c>
      <c r="E13" s="8">
        <v>5550000</v>
      </c>
      <c r="F13" s="8">
        <v>5550000</v>
      </c>
      <c r="G13" s="9">
        <v>422316</v>
      </c>
      <c r="H13" s="17">
        <v>5478720</v>
      </c>
      <c r="I13" s="9">
        <v>420937</v>
      </c>
      <c r="J13" s="17">
        <v>5451291</v>
      </c>
      <c r="K13" s="9"/>
      <c r="L13" s="17"/>
      <c r="M13" s="6">
        <f>H13-J13-L13</f>
        <v>27429</v>
      </c>
      <c r="N13" s="7">
        <f t="shared" si="1"/>
        <v>98.221459459459453</v>
      </c>
      <c r="O13" s="7">
        <f t="shared" si="2"/>
        <v>98.221459459459453</v>
      </c>
      <c r="P13" s="7">
        <f t="shared" si="3"/>
        <v>99.499353863676191</v>
      </c>
      <c r="Q13" s="43">
        <v>2056</v>
      </c>
      <c r="R13" s="42">
        <v>19414</v>
      </c>
    </row>
    <row r="14" spans="1:18" s="4" customFormat="1" ht="21.75" customHeight="1">
      <c r="A14" s="86"/>
      <c r="B14" s="84"/>
      <c r="C14" s="59"/>
      <c r="D14" s="38" t="s">
        <v>29</v>
      </c>
      <c r="E14" s="8">
        <v>950000</v>
      </c>
      <c r="F14" s="8">
        <v>950000</v>
      </c>
      <c r="G14" s="9">
        <v>21544</v>
      </c>
      <c r="H14" s="17">
        <v>1050052</v>
      </c>
      <c r="I14" s="9">
        <v>22200</v>
      </c>
      <c r="J14" s="17">
        <v>1031295</v>
      </c>
      <c r="K14" s="9">
        <v>0</v>
      </c>
      <c r="L14" s="17">
        <v>35</v>
      </c>
      <c r="M14" s="6">
        <f>H14-J14-L14</f>
        <v>18722</v>
      </c>
      <c r="N14" s="7">
        <f t="shared" si="1"/>
        <v>108.55736842105263</v>
      </c>
      <c r="O14" s="7">
        <f t="shared" si="2"/>
        <v>108.55736842105263</v>
      </c>
      <c r="P14" s="7">
        <f t="shared" si="3"/>
        <v>98.213707511627987</v>
      </c>
      <c r="Q14" s="43">
        <v>9</v>
      </c>
      <c r="R14" s="42">
        <v>617</v>
      </c>
    </row>
    <row r="15" spans="1:18" s="4" customFormat="1" ht="21.75" customHeight="1">
      <c r="A15" s="86"/>
      <c r="B15" s="84"/>
      <c r="C15" s="57" t="s">
        <v>59</v>
      </c>
      <c r="D15" s="37" t="s">
        <v>26</v>
      </c>
      <c r="E15" s="16">
        <f t="shared" ref="E15:M15" si="9">SUM(E16:E17)</f>
        <v>9200000</v>
      </c>
      <c r="F15" s="16">
        <f t="shared" si="9"/>
        <v>9200000</v>
      </c>
      <c r="G15" s="16">
        <f t="shared" si="9"/>
        <v>255825</v>
      </c>
      <c r="H15" s="16">
        <f t="shared" si="9"/>
        <v>11445813</v>
      </c>
      <c r="I15" s="16">
        <f t="shared" si="9"/>
        <v>295995</v>
      </c>
      <c r="J15" s="16">
        <f t="shared" si="9"/>
        <v>11324758</v>
      </c>
      <c r="K15" s="16">
        <f t="shared" si="9"/>
        <v>0</v>
      </c>
      <c r="L15" s="16">
        <f t="shared" si="9"/>
        <v>0</v>
      </c>
      <c r="M15" s="16">
        <f t="shared" si="9"/>
        <v>121055</v>
      </c>
      <c r="N15" s="7">
        <f t="shared" si="1"/>
        <v>123.0951956521739</v>
      </c>
      <c r="O15" s="7">
        <f t="shared" si="2"/>
        <v>123.0951956521739</v>
      </c>
      <c r="P15" s="7">
        <f t="shared" si="3"/>
        <v>98.942364338819786</v>
      </c>
      <c r="Q15" s="44">
        <f>SUM(Q16:Q17)</f>
        <v>9730</v>
      </c>
      <c r="R15" s="44">
        <f>SUM(R16:R17)</f>
        <v>11194</v>
      </c>
    </row>
    <row r="16" spans="1:18" s="4" customFormat="1" ht="21.75" customHeight="1">
      <c r="A16" s="86"/>
      <c r="B16" s="84"/>
      <c r="C16" s="58"/>
      <c r="D16" s="39" t="s">
        <v>30</v>
      </c>
      <c r="E16" s="8">
        <v>2035000</v>
      </c>
      <c r="F16" s="8">
        <v>2035000</v>
      </c>
      <c r="G16" s="17">
        <v>263621</v>
      </c>
      <c r="H16" s="17">
        <v>2301521</v>
      </c>
      <c r="I16" s="17">
        <v>262021</v>
      </c>
      <c r="J16" s="17">
        <v>2299202</v>
      </c>
      <c r="K16" s="17"/>
      <c r="L16" s="17"/>
      <c r="M16" s="6">
        <f t="shared" ref="M16:M22" si="10">H16-J16-L16</f>
        <v>2319</v>
      </c>
      <c r="N16" s="7">
        <f t="shared" si="1"/>
        <v>112.98289926289927</v>
      </c>
      <c r="O16" s="7">
        <f t="shared" si="2"/>
        <v>112.98289926289927</v>
      </c>
      <c r="P16" s="7">
        <f t="shared" si="3"/>
        <v>99.899240545708693</v>
      </c>
      <c r="Q16" s="43"/>
      <c r="R16" s="42"/>
    </row>
    <row r="17" spans="1:18" s="4" customFormat="1" ht="21.75" customHeight="1">
      <c r="A17" s="86"/>
      <c r="B17" s="84"/>
      <c r="C17" s="59"/>
      <c r="D17" s="39" t="s">
        <v>31</v>
      </c>
      <c r="E17" s="8">
        <v>7165000</v>
      </c>
      <c r="F17" s="8">
        <v>7165000</v>
      </c>
      <c r="G17" s="17">
        <v>-7796</v>
      </c>
      <c r="H17" s="17">
        <v>9144292</v>
      </c>
      <c r="I17" s="17">
        <v>33974</v>
      </c>
      <c r="J17" s="17">
        <v>9025556</v>
      </c>
      <c r="K17" s="17"/>
      <c r="L17" s="17"/>
      <c r="M17" s="6">
        <f t="shared" si="10"/>
        <v>118736</v>
      </c>
      <c r="N17" s="7">
        <f t="shared" si="1"/>
        <v>125.96728541521284</v>
      </c>
      <c r="O17" s="7">
        <f t="shared" si="2"/>
        <v>125.96728541521284</v>
      </c>
      <c r="P17" s="7">
        <f t="shared" si="3"/>
        <v>98.701528778827281</v>
      </c>
      <c r="Q17" s="43">
        <v>9730</v>
      </c>
      <c r="R17" s="42">
        <v>11194</v>
      </c>
    </row>
    <row r="18" spans="1:18" s="4" customFormat="1" ht="21.75" customHeight="1">
      <c r="A18" s="86"/>
      <c r="B18" s="84"/>
      <c r="C18" s="52" t="s">
        <v>32</v>
      </c>
      <c r="D18" s="54"/>
      <c r="E18" s="8"/>
      <c r="F18" s="8"/>
      <c r="G18" s="17"/>
      <c r="H18" s="17"/>
      <c r="I18" s="17"/>
      <c r="J18" s="17"/>
      <c r="K18" s="17"/>
      <c r="L18" s="17"/>
      <c r="M18" s="6">
        <f t="shared" si="10"/>
        <v>0</v>
      </c>
      <c r="N18" s="7" t="e">
        <f t="shared" si="1"/>
        <v>#DIV/0!</v>
      </c>
      <c r="O18" s="7" t="e">
        <f t="shared" si="2"/>
        <v>#DIV/0!</v>
      </c>
      <c r="P18" s="7" t="e">
        <f t="shared" si="3"/>
        <v>#DIV/0!</v>
      </c>
      <c r="Q18" s="43"/>
      <c r="R18" s="42"/>
    </row>
    <row r="19" spans="1:18" s="4" customFormat="1" ht="21.75" customHeight="1">
      <c r="A19" s="86"/>
      <c r="B19" s="84"/>
      <c r="C19" s="55" t="s">
        <v>21</v>
      </c>
      <c r="D19" s="56"/>
      <c r="E19" s="8"/>
      <c r="F19" s="8"/>
      <c r="G19" s="8">
        <v>10087</v>
      </c>
      <c r="H19" s="17">
        <v>128877</v>
      </c>
      <c r="I19" s="17">
        <v>10087</v>
      </c>
      <c r="J19" s="17">
        <v>128877</v>
      </c>
      <c r="K19" s="17"/>
      <c r="L19" s="17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>
        <f t="shared" si="3"/>
        <v>100</v>
      </c>
      <c r="Q19" s="43"/>
      <c r="R19" s="42">
        <v>2034</v>
      </c>
    </row>
    <row r="20" spans="1:18" s="4" customFormat="1" ht="21.75" customHeight="1">
      <c r="A20" s="86"/>
      <c r="B20" s="84"/>
      <c r="C20" s="55" t="s">
        <v>22</v>
      </c>
      <c r="D20" s="56"/>
      <c r="E20" s="8"/>
      <c r="F20" s="8"/>
      <c r="G20" s="17"/>
      <c r="H20" s="17"/>
      <c r="I20" s="17"/>
      <c r="J20" s="17"/>
      <c r="K20" s="17"/>
      <c r="L20" s="17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43"/>
      <c r="R20" s="42"/>
    </row>
    <row r="21" spans="1:18" s="4" customFormat="1" ht="21.75" customHeight="1">
      <c r="A21" s="86"/>
      <c r="B21" s="84"/>
      <c r="C21" s="55" t="s">
        <v>23</v>
      </c>
      <c r="D21" s="56"/>
      <c r="E21" s="8"/>
      <c r="F21" s="8"/>
      <c r="G21" s="17"/>
      <c r="H21" s="17"/>
      <c r="I21" s="17"/>
      <c r="J21" s="17"/>
      <c r="K21" s="17"/>
      <c r="L21" s="17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3"/>
      <c r="R21" s="42"/>
    </row>
    <row r="22" spans="1:18" s="4" customFormat="1" ht="21.75" customHeight="1">
      <c r="A22" s="86"/>
      <c r="B22" s="84"/>
      <c r="C22" s="55" t="s">
        <v>24</v>
      </c>
      <c r="D22" s="56"/>
      <c r="E22" s="8"/>
      <c r="F22" s="8"/>
      <c r="G22" s="17"/>
      <c r="H22" s="17"/>
      <c r="I22" s="17"/>
      <c r="J22" s="17"/>
      <c r="K22" s="17"/>
      <c r="L22" s="17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3"/>
      <c r="R22" s="42"/>
    </row>
    <row r="23" spans="1:18" s="4" customFormat="1" ht="21.75" customHeight="1">
      <c r="A23" s="86"/>
      <c r="B23" s="84"/>
      <c r="C23" s="57" t="s">
        <v>33</v>
      </c>
      <c r="D23" s="37" t="s">
        <v>26</v>
      </c>
      <c r="E23" s="6">
        <f>SUM(E24:E29)</f>
        <v>21530000</v>
      </c>
      <c r="F23" s="6">
        <f t="shared" ref="F23:M23" si="11">SUM(F24:F29)</f>
        <v>21530000</v>
      </c>
      <c r="G23" s="6">
        <f t="shared" si="11"/>
        <v>1321300</v>
      </c>
      <c r="H23" s="6">
        <f t="shared" si="11"/>
        <v>22636217</v>
      </c>
      <c r="I23" s="6">
        <f t="shared" si="11"/>
        <v>1459563</v>
      </c>
      <c r="J23" s="6">
        <f t="shared" si="11"/>
        <v>22249142</v>
      </c>
      <c r="K23" s="6">
        <f t="shared" si="11"/>
        <v>0</v>
      </c>
      <c r="L23" s="6">
        <f t="shared" si="11"/>
        <v>129</v>
      </c>
      <c r="M23" s="6">
        <f t="shared" si="11"/>
        <v>386946</v>
      </c>
      <c r="N23" s="7">
        <f t="shared" si="1"/>
        <v>103.34018578727357</v>
      </c>
      <c r="O23" s="7">
        <f t="shared" si="2"/>
        <v>103.34018578727357</v>
      </c>
      <c r="P23" s="7">
        <f t="shared" si="3"/>
        <v>98.290019043376375</v>
      </c>
      <c r="Q23" s="45">
        <f>SUM(Q24:Q29)</f>
        <v>20255</v>
      </c>
      <c r="R23" s="45">
        <f>SUM(R24:R29)</f>
        <v>75818</v>
      </c>
    </row>
    <row r="24" spans="1:18" s="4" customFormat="1" ht="21.75" customHeight="1">
      <c r="A24" s="86"/>
      <c r="B24" s="84"/>
      <c r="C24" s="58"/>
      <c r="D24" s="40" t="s">
        <v>39</v>
      </c>
      <c r="E24" s="41">
        <v>2456000</v>
      </c>
      <c r="F24" s="8">
        <v>2456000</v>
      </c>
      <c r="G24" s="17">
        <v>367875</v>
      </c>
      <c r="H24" s="42">
        <v>4724037</v>
      </c>
      <c r="I24" s="17">
        <v>354660</v>
      </c>
      <c r="J24" s="42">
        <v>4707246</v>
      </c>
      <c r="K24" s="17"/>
      <c r="L24" s="17"/>
      <c r="M24" s="6">
        <f t="shared" ref="M24:M29" si="12">H24-J24-L24</f>
        <v>16791</v>
      </c>
      <c r="N24" s="7">
        <f t="shared" si="1"/>
        <v>191.66311074918568</v>
      </c>
      <c r="O24" s="7">
        <f t="shared" si="2"/>
        <v>191.66311074918568</v>
      </c>
      <c r="P24" s="7">
        <f t="shared" si="3"/>
        <v>99.644562479083049</v>
      </c>
      <c r="Q24" s="43">
        <v>15918</v>
      </c>
      <c r="R24" s="42">
        <v>27086</v>
      </c>
    </row>
    <row r="25" spans="1:18" s="4" customFormat="1" ht="21.75" customHeight="1">
      <c r="A25" s="86"/>
      <c r="B25" s="84"/>
      <c r="C25" s="58"/>
      <c r="D25" s="40" t="s">
        <v>34</v>
      </c>
      <c r="E25" s="41">
        <v>1789000</v>
      </c>
      <c r="F25" s="8">
        <v>1789000</v>
      </c>
      <c r="G25" s="17">
        <v>68540</v>
      </c>
      <c r="H25" s="42">
        <v>928083</v>
      </c>
      <c r="I25" s="17">
        <v>68266</v>
      </c>
      <c r="J25" s="42">
        <v>922600</v>
      </c>
      <c r="K25" s="17"/>
      <c r="L25" s="17"/>
      <c r="M25" s="6">
        <f t="shared" si="12"/>
        <v>5483</v>
      </c>
      <c r="N25" s="7">
        <f t="shared" si="1"/>
        <v>51.570709893795417</v>
      </c>
      <c r="O25" s="7">
        <f t="shared" si="2"/>
        <v>51.570709893795417</v>
      </c>
      <c r="P25" s="7">
        <f t="shared" si="3"/>
        <v>99.409212322604773</v>
      </c>
      <c r="Q25" s="43">
        <v>408</v>
      </c>
      <c r="R25" s="42">
        <v>3132</v>
      </c>
    </row>
    <row r="26" spans="1:18" s="4" customFormat="1" ht="21.75" customHeight="1">
      <c r="A26" s="86"/>
      <c r="B26" s="84"/>
      <c r="C26" s="58"/>
      <c r="D26" s="40" t="s">
        <v>25</v>
      </c>
      <c r="E26" s="41">
        <v>85000</v>
      </c>
      <c r="F26" s="8">
        <v>85000</v>
      </c>
      <c r="G26" s="17">
        <v>17</v>
      </c>
      <c r="H26" s="42">
        <v>181916</v>
      </c>
      <c r="I26" s="17">
        <v>11309</v>
      </c>
      <c r="J26" s="42">
        <v>156180</v>
      </c>
      <c r="K26" s="17"/>
      <c r="L26" s="17"/>
      <c r="M26" s="6">
        <f t="shared" si="12"/>
        <v>25736</v>
      </c>
      <c r="N26" s="7">
        <f t="shared" si="1"/>
        <v>183.74117647058824</v>
      </c>
      <c r="O26" s="7">
        <f t="shared" si="2"/>
        <v>183.74117647058824</v>
      </c>
      <c r="P26" s="7">
        <f t="shared" si="3"/>
        <v>85.852811187581082</v>
      </c>
      <c r="Q26" s="43">
        <v>0</v>
      </c>
      <c r="R26" s="42">
        <v>31</v>
      </c>
    </row>
    <row r="27" spans="1:18" s="4" customFormat="1" ht="21.75" customHeight="1">
      <c r="A27" s="86"/>
      <c r="B27" s="84"/>
      <c r="C27" s="58"/>
      <c r="D27" s="40" t="s">
        <v>3</v>
      </c>
      <c r="E27" s="41">
        <v>3000000</v>
      </c>
      <c r="F27" s="8">
        <v>3000000</v>
      </c>
      <c r="G27" s="17">
        <v>3662</v>
      </c>
      <c r="H27" s="42">
        <v>4757852</v>
      </c>
      <c r="I27" s="17">
        <v>132162</v>
      </c>
      <c r="J27" s="42">
        <v>4597862</v>
      </c>
      <c r="K27" s="17"/>
      <c r="L27" s="17"/>
      <c r="M27" s="6">
        <f t="shared" si="12"/>
        <v>159990</v>
      </c>
      <c r="N27" s="7">
        <f t="shared" si="1"/>
        <v>153.26206666666667</v>
      </c>
      <c r="O27" s="7">
        <f t="shared" si="2"/>
        <v>153.26206666666667</v>
      </c>
      <c r="P27" s="7">
        <f t="shared" si="3"/>
        <v>96.637348114233063</v>
      </c>
      <c r="Q27" s="43">
        <v>1227</v>
      </c>
      <c r="R27" s="42">
        <v>1704</v>
      </c>
    </row>
    <row r="28" spans="1:18" s="4" customFormat="1" ht="21.75" customHeight="1">
      <c r="A28" s="86"/>
      <c r="B28" s="84"/>
      <c r="C28" s="58"/>
      <c r="D28" s="40" t="s">
        <v>4</v>
      </c>
      <c r="E28" s="41">
        <v>5800000</v>
      </c>
      <c r="F28" s="8">
        <v>5800000</v>
      </c>
      <c r="G28" s="17">
        <v>8807</v>
      </c>
      <c r="H28" s="42">
        <v>4078788</v>
      </c>
      <c r="I28" s="17">
        <v>20767</v>
      </c>
      <c r="J28" s="42">
        <v>3899713</v>
      </c>
      <c r="K28" s="17">
        <v>0</v>
      </c>
      <c r="L28" s="17">
        <v>129</v>
      </c>
      <c r="M28" s="6">
        <f t="shared" si="12"/>
        <v>178946</v>
      </c>
      <c r="N28" s="7">
        <f t="shared" si="1"/>
        <v>67.236431034482763</v>
      </c>
      <c r="O28" s="7">
        <f t="shared" si="2"/>
        <v>67.236431034482763</v>
      </c>
      <c r="P28" s="7">
        <f t="shared" si="3"/>
        <v>95.609602656475403</v>
      </c>
      <c r="Q28" s="43">
        <v>2702</v>
      </c>
      <c r="R28" s="42">
        <v>43768</v>
      </c>
    </row>
    <row r="29" spans="1:18" s="4" customFormat="1" ht="21.75" customHeight="1">
      <c r="A29" s="86"/>
      <c r="B29" s="84"/>
      <c r="C29" s="59"/>
      <c r="D29" s="40" t="s">
        <v>5</v>
      </c>
      <c r="E29" s="41">
        <v>8400000</v>
      </c>
      <c r="F29" s="8">
        <v>8400000</v>
      </c>
      <c r="G29" s="17">
        <v>872399</v>
      </c>
      <c r="H29" s="42">
        <v>7965541</v>
      </c>
      <c r="I29" s="17">
        <v>872399</v>
      </c>
      <c r="J29" s="42">
        <v>7965541</v>
      </c>
      <c r="K29" s="17"/>
      <c r="L29" s="17"/>
      <c r="M29" s="6">
        <f t="shared" si="12"/>
        <v>0</v>
      </c>
      <c r="N29" s="7">
        <f t="shared" si="1"/>
        <v>94.827869047619046</v>
      </c>
      <c r="O29" s="7">
        <f t="shared" si="2"/>
        <v>94.827869047619046</v>
      </c>
      <c r="P29" s="7">
        <f t="shared" si="3"/>
        <v>100</v>
      </c>
      <c r="Q29" s="43"/>
      <c r="R29" s="42">
        <v>97</v>
      </c>
    </row>
    <row r="30" spans="1:18" s="5" customFormat="1" ht="21.75" customHeight="1">
      <c r="A30" s="86"/>
      <c r="B30" s="57" t="s">
        <v>6</v>
      </c>
      <c r="C30" s="53" t="s">
        <v>7</v>
      </c>
      <c r="D30" s="54"/>
      <c r="E30" s="6">
        <f>SUM(E31,E32,E33,E36:E43)</f>
        <v>164550000</v>
      </c>
      <c r="F30" s="6">
        <f t="shared" ref="F30:M30" si="13">SUM(F31,F32,F33,F36:F43)</f>
        <v>199299000</v>
      </c>
      <c r="G30" s="6">
        <f t="shared" si="13"/>
        <v>9667606</v>
      </c>
      <c r="H30" s="6">
        <f>SUM(H31,H32,H33,H36:H43)</f>
        <v>232764950</v>
      </c>
      <c r="I30" s="6">
        <f t="shared" si="13"/>
        <v>10623115</v>
      </c>
      <c r="J30" s="6">
        <f t="shared" si="13"/>
        <v>228934633</v>
      </c>
      <c r="K30" s="6">
        <f t="shared" si="13"/>
        <v>0</v>
      </c>
      <c r="L30" s="6">
        <f t="shared" si="13"/>
        <v>797</v>
      </c>
      <c r="M30" s="6">
        <f t="shared" si="13"/>
        <v>3829520</v>
      </c>
      <c r="N30" s="7">
        <f t="shared" si="1"/>
        <v>139.12770161045276</v>
      </c>
      <c r="O30" s="7">
        <f t="shared" si="2"/>
        <v>114.86993562436338</v>
      </c>
      <c r="P30" s="7">
        <f t="shared" si="3"/>
        <v>98.35442707332011</v>
      </c>
      <c r="Q30" s="45">
        <f>SUM(Q31,Q32,Q33,Q36:Q43)</f>
        <v>43354</v>
      </c>
      <c r="R30" s="45">
        <f>SUM(R31,R32,R33,R36:R43)</f>
        <v>2204213</v>
      </c>
    </row>
    <row r="31" spans="1:18" s="4" customFormat="1" ht="21.75" customHeight="1">
      <c r="A31" s="86"/>
      <c r="B31" s="84"/>
      <c r="C31" s="52" t="s">
        <v>8</v>
      </c>
      <c r="D31" s="54"/>
      <c r="E31" s="8">
        <v>10050000</v>
      </c>
      <c r="F31" s="8">
        <v>12250000</v>
      </c>
      <c r="G31" s="17">
        <v>963136</v>
      </c>
      <c r="H31" s="17">
        <v>12422817</v>
      </c>
      <c r="I31" s="17">
        <v>1031895</v>
      </c>
      <c r="J31" s="17">
        <v>12053750</v>
      </c>
      <c r="K31" s="17">
        <v>0</v>
      </c>
      <c r="L31" s="17">
        <v>72</v>
      </c>
      <c r="M31" s="6">
        <f>H31-J31-L31</f>
        <v>368995</v>
      </c>
      <c r="N31" s="7">
        <f t="shared" si="1"/>
        <v>119.93781094527363</v>
      </c>
      <c r="O31" s="7">
        <f t="shared" si="2"/>
        <v>98.397959183673464</v>
      </c>
      <c r="P31" s="7">
        <f t="shared" si="3"/>
        <v>97.02911988480551</v>
      </c>
      <c r="Q31" s="43">
        <v>0</v>
      </c>
      <c r="R31" s="42">
        <v>9778</v>
      </c>
    </row>
    <row r="32" spans="1:18" s="4" customFormat="1" ht="21.75" customHeight="1">
      <c r="A32" s="86"/>
      <c r="B32" s="84"/>
      <c r="C32" s="52" t="s">
        <v>9</v>
      </c>
      <c r="D32" s="54"/>
      <c r="E32" s="8">
        <v>31000000</v>
      </c>
      <c r="F32" s="8">
        <v>34000000</v>
      </c>
      <c r="G32" s="17">
        <v>25357</v>
      </c>
      <c r="H32" s="17">
        <v>37939320</v>
      </c>
      <c r="I32" s="17">
        <v>927092</v>
      </c>
      <c r="J32" s="17">
        <v>36796217</v>
      </c>
      <c r="K32" s="17"/>
      <c r="L32" s="17"/>
      <c r="M32" s="6">
        <f>H32-J32-L32</f>
        <v>1143103</v>
      </c>
      <c r="N32" s="7">
        <f t="shared" si="1"/>
        <v>118.69747419354839</v>
      </c>
      <c r="O32" s="7">
        <f t="shared" si="2"/>
        <v>108.22416764705882</v>
      </c>
      <c r="P32" s="7">
        <f t="shared" si="3"/>
        <v>96.987022961929739</v>
      </c>
      <c r="Q32" s="43">
        <v>9969</v>
      </c>
      <c r="R32" s="42">
        <v>13081</v>
      </c>
    </row>
    <row r="33" spans="1:19" s="4" customFormat="1" ht="21.75" customHeight="1">
      <c r="A33" s="86"/>
      <c r="B33" s="84"/>
      <c r="C33" s="57" t="s">
        <v>35</v>
      </c>
      <c r="D33" s="37" t="s">
        <v>26</v>
      </c>
      <c r="E33" s="16">
        <f>SUM(E34:E35)</f>
        <v>44200000</v>
      </c>
      <c r="F33" s="16">
        <f t="shared" ref="F33:M33" si="14">SUM(F34:F35)</f>
        <v>52249000</v>
      </c>
      <c r="G33" s="16">
        <f t="shared" si="14"/>
        <v>3783140</v>
      </c>
      <c r="H33" s="16">
        <f t="shared" si="14"/>
        <v>48225008</v>
      </c>
      <c r="I33" s="16">
        <f t="shared" si="14"/>
        <v>3827045</v>
      </c>
      <c r="J33" s="16">
        <f>SUM(J34:J35)</f>
        <v>47561603</v>
      </c>
      <c r="K33" s="16">
        <f t="shared" si="14"/>
        <v>0</v>
      </c>
      <c r="L33" s="16">
        <f t="shared" si="14"/>
        <v>408</v>
      </c>
      <c r="M33" s="16">
        <f t="shared" si="14"/>
        <v>662997</v>
      </c>
      <c r="N33" s="7">
        <f t="shared" si="1"/>
        <v>107.6054366515837</v>
      </c>
      <c r="O33" s="7">
        <f t="shared" si="2"/>
        <v>91.028733564278738</v>
      </c>
      <c r="P33" s="7">
        <f t="shared" si="3"/>
        <v>98.624354816073861</v>
      </c>
      <c r="Q33" s="44">
        <f>SUM(Q34:Q35)</f>
        <v>12051</v>
      </c>
      <c r="R33" s="44">
        <f>SUM(R34:R35)</f>
        <v>166126</v>
      </c>
    </row>
    <row r="34" spans="1:19" s="4" customFormat="1" ht="21.75" customHeight="1">
      <c r="A34" s="86"/>
      <c r="B34" s="84"/>
      <c r="C34" s="58"/>
      <c r="D34" s="38" t="s">
        <v>36</v>
      </c>
      <c r="E34" s="8">
        <v>19400000</v>
      </c>
      <c r="F34" s="8">
        <v>20500000</v>
      </c>
      <c r="G34" s="8">
        <v>26436</v>
      </c>
      <c r="H34" s="17">
        <v>14707840</v>
      </c>
      <c r="I34" s="8">
        <v>70341</v>
      </c>
      <c r="J34" s="8">
        <v>14044435</v>
      </c>
      <c r="K34" s="8">
        <v>0</v>
      </c>
      <c r="L34" s="8">
        <v>408</v>
      </c>
      <c r="M34" s="6">
        <f t="shared" ref="M34:M43" si="15">H34-J34-L34</f>
        <v>662997</v>
      </c>
      <c r="N34" s="7">
        <f t="shared" si="1"/>
        <v>72.393994845360822</v>
      </c>
      <c r="O34" s="7">
        <f t="shared" si="2"/>
        <v>68.509439024390247</v>
      </c>
      <c r="P34" s="7">
        <f t="shared" si="3"/>
        <v>95.489446444889253</v>
      </c>
      <c r="Q34" s="43">
        <v>12051</v>
      </c>
      <c r="R34" s="42">
        <v>166126</v>
      </c>
    </row>
    <row r="35" spans="1:19" s="4" customFormat="1" ht="21.75" customHeight="1">
      <c r="A35" s="86"/>
      <c r="B35" s="84"/>
      <c r="C35" s="59"/>
      <c r="D35" s="38" t="s">
        <v>60</v>
      </c>
      <c r="E35" s="8">
        <v>24800000</v>
      </c>
      <c r="F35" s="8">
        <v>31749000</v>
      </c>
      <c r="G35" s="8">
        <v>3756704</v>
      </c>
      <c r="H35" s="17">
        <v>33517168</v>
      </c>
      <c r="I35" s="17">
        <v>3756704</v>
      </c>
      <c r="J35" s="17">
        <v>33517168</v>
      </c>
      <c r="K35" s="8"/>
      <c r="L35" s="8"/>
      <c r="M35" s="6">
        <f t="shared" si="15"/>
        <v>0</v>
      </c>
      <c r="N35" s="7">
        <f t="shared" si="1"/>
        <v>135.14987096774195</v>
      </c>
      <c r="O35" s="7">
        <f t="shared" si="2"/>
        <v>105.56920847900722</v>
      </c>
      <c r="P35" s="7">
        <f t="shared" si="3"/>
        <v>100</v>
      </c>
      <c r="Q35" s="43"/>
      <c r="R35" s="42"/>
    </row>
    <row r="36" spans="1:19" s="4" customFormat="1" ht="21.75" customHeight="1">
      <c r="A36" s="86"/>
      <c r="B36" s="84"/>
      <c r="C36" s="52" t="s">
        <v>11</v>
      </c>
      <c r="D36" s="54"/>
      <c r="E36" s="8">
        <v>17000000</v>
      </c>
      <c r="F36" s="8">
        <v>17500000</v>
      </c>
      <c r="G36" s="17">
        <v>1983176</v>
      </c>
      <c r="H36" s="17">
        <v>18109031</v>
      </c>
      <c r="I36" s="17">
        <v>1983176</v>
      </c>
      <c r="J36" s="17">
        <v>18109031</v>
      </c>
      <c r="K36" s="8"/>
      <c r="L36" s="8"/>
      <c r="M36" s="6">
        <f t="shared" si="15"/>
        <v>0</v>
      </c>
      <c r="N36" s="7">
        <f t="shared" si="1"/>
        <v>106.52371176470588</v>
      </c>
      <c r="O36" s="7">
        <f t="shared" si="2"/>
        <v>103.48017714285713</v>
      </c>
      <c r="P36" s="7">
        <f t="shared" si="3"/>
        <v>100</v>
      </c>
      <c r="Q36" s="43"/>
      <c r="R36" s="42">
        <v>236</v>
      </c>
      <c r="S36" s="32"/>
    </row>
    <row r="37" spans="1:19" s="4" customFormat="1" ht="21.75" customHeight="1">
      <c r="A37" s="86"/>
      <c r="B37" s="84"/>
      <c r="C37" s="52" t="s">
        <v>37</v>
      </c>
      <c r="D37" s="54"/>
      <c r="E37" s="8">
        <v>62300000</v>
      </c>
      <c r="F37" s="8">
        <v>83300000</v>
      </c>
      <c r="G37" s="17">
        <v>2912797</v>
      </c>
      <c r="H37" s="17">
        <v>116068774</v>
      </c>
      <c r="I37" s="17">
        <v>2853907</v>
      </c>
      <c r="J37" s="17">
        <v>114414032</v>
      </c>
      <c r="K37" s="8">
        <v>0</v>
      </c>
      <c r="L37" s="8">
        <v>317</v>
      </c>
      <c r="M37" s="6">
        <f t="shared" si="15"/>
        <v>1654425</v>
      </c>
      <c r="N37" s="7">
        <f t="shared" si="1"/>
        <v>183.6501316211878</v>
      </c>
      <c r="O37" s="7">
        <f t="shared" si="2"/>
        <v>137.35177911164467</v>
      </c>
      <c r="P37" s="7">
        <f t="shared" si="3"/>
        <v>98.574343518093855</v>
      </c>
      <c r="Q37" s="43">
        <v>21334</v>
      </c>
      <c r="R37" s="42">
        <v>2014992</v>
      </c>
      <c r="S37" s="32"/>
    </row>
    <row r="38" spans="1:19" s="4" customFormat="1" ht="21.75" customHeight="1">
      <c r="A38" s="86"/>
      <c r="B38" s="84"/>
      <c r="C38" s="55" t="s">
        <v>0</v>
      </c>
      <c r="D38" s="56"/>
      <c r="E38" s="8"/>
      <c r="F38" s="17"/>
      <c r="G38" s="17"/>
      <c r="H38" s="17"/>
      <c r="I38" s="17"/>
      <c r="J38" s="17"/>
      <c r="K38" s="17"/>
      <c r="L38" s="17"/>
      <c r="M38" s="6">
        <f t="shared" si="15"/>
        <v>0</v>
      </c>
      <c r="N38" s="7" t="e">
        <f t="shared" si="1"/>
        <v>#DIV/0!</v>
      </c>
      <c r="O38" s="7" t="e">
        <f t="shared" si="2"/>
        <v>#DIV/0!</v>
      </c>
      <c r="P38" s="7" t="e">
        <f t="shared" si="3"/>
        <v>#DIV/0!</v>
      </c>
      <c r="Q38" s="43"/>
      <c r="R38" s="42"/>
      <c r="S38" s="32"/>
    </row>
    <row r="39" spans="1:19" s="4" customFormat="1" ht="21.75" customHeight="1">
      <c r="A39" s="86"/>
      <c r="B39" s="84"/>
      <c r="C39" s="55" t="s">
        <v>2</v>
      </c>
      <c r="D39" s="56"/>
      <c r="E39" s="8"/>
      <c r="F39" s="17"/>
      <c r="G39" s="17"/>
      <c r="H39" s="17"/>
      <c r="I39" s="17"/>
      <c r="J39" s="17"/>
      <c r="K39" s="17"/>
      <c r="L39" s="17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3"/>
      <c r="R39" s="42"/>
      <c r="S39" s="32"/>
    </row>
    <row r="40" spans="1:19" s="4" customFormat="1" ht="21.75" customHeight="1">
      <c r="A40" s="86"/>
      <c r="B40" s="84"/>
      <c r="C40" s="55" t="s">
        <v>10</v>
      </c>
      <c r="D40" s="56"/>
      <c r="E40" s="8"/>
      <c r="F40" s="17"/>
      <c r="G40" s="17"/>
      <c r="H40" s="17"/>
      <c r="I40" s="17"/>
      <c r="J40" s="17"/>
      <c r="K40" s="17"/>
      <c r="L40" s="17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3"/>
      <c r="R40" s="42"/>
      <c r="S40" s="32"/>
    </row>
    <row r="41" spans="1:19" s="4" customFormat="1" ht="21.75" customHeight="1">
      <c r="A41" s="86"/>
      <c r="B41" s="84"/>
      <c r="C41" s="55" t="s">
        <v>12</v>
      </c>
      <c r="D41" s="56"/>
      <c r="E41" s="8"/>
      <c r="F41" s="17"/>
      <c r="G41" s="17"/>
      <c r="H41" s="17"/>
      <c r="I41" s="17"/>
      <c r="J41" s="17"/>
      <c r="K41" s="17"/>
      <c r="L41" s="17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3"/>
      <c r="R41" s="42"/>
      <c r="S41" s="32"/>
    </row>
    <row r="42" spans="1:19" s="4" customFormat="1" ht="21.75" customHeight="1">
      <c r="A42" s="86"/>
      <c r="B42" s="84"/>
      <c r="C42" s="55" t="s">
        <v>13</v>
      </c>
      <c r="D42" s="56"/>
      <c r="E42" s="8"/>
      <c r="F42" s="17"/>
      <c r="G42" s="17"/>
      <c r="H42" s="17"/>
      <c r="I42" s="17"/>
      <c r="J42" s="17"/>
      <c r="K42" s="17"/>
      <c r="L42" s="17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3"/>
      <c r="R42" s="42"/>
      <c r="S42" s="32"/>
    </row>
    <row r="43" spans="1:19" s="4" customFormat="1" ht="21.75" customHeight="1" thickBot="1">
      <c r="A43" s="86"/>
      <c r="B43" s="84"/>
      <c r="C43" s="61" t="s">
        <v>38</v>
      </c>
      <c r="D43" s="62"/>
      <c r="E43" s="26"/>
      <c r="F43" s="27"/>
      <c r="G43" s="27"/>
      <c r="H43" s="27"/>
      <c r="I43" s="27"/>
      <c r="J43" s="27"/>
      <c r="K43" s="27"/>
      <c r="L43" s="27"/>
      <c r="M43" s="28">
        <f t="shared" si="15"/>
        <v>0</v>
      </c>
      <c r="N43" s="29" t="e">
        <f t="shared" si="1"/>
        <v>#DIV/0!</v>
      </c>
      <c r="O43" s="29" t="e">
        <f t="shared" si="2"/>
        <v>#DIV/0!</v>
      </c>
      <c r="P43" s="29" t="e">
        <f t="shared" si="3"/>
        <v>#DIV/0!</v>
      </c>
      <c r="Q43" s="46"/>
      <c r="R43" s="47"/>
      <c r="S43" s="32"/>
    </row>
    <row r="44" spans="1:19" s="5" customFormat="1" ht="21.75" customHeight="1">
      <c r="A44" s="81" t="s">
        <v>14</v>
      </c>
      <c r="B44" s="63" t="s">
        <v>15</v>
      </c>
      <c r="C44" s="63"/>
      <c r="D44" s="64"/>
      <c r="E44" s="30">
        <f>SUM(E45:E47)</f>
        <v>1250000</v>
      </c>
      <c r="F44" s="30">
        <f t="shared" ref="F44:M44" si="16">SUM(F45:F47)</f>
        <v>1350000</v>
      </c>
      <c r="G44" s="30">
        <f t="shared" si="16"/>
        <v>-15705</v>
      </c>
      <c r="H44" s="30">
        <f t="shared" si="16"/>
        <v>7562396</v>
      </c>
      <c r="I44" s="30">
        <f t="shared" si="16"/>
        <v>45969</v>
      </c>
      <c r="J44" s="30">
        <f t="shared" si="16"/>
        <v>247360</v>
      </c>
      <c r="K44" s="30">
        <f t="shared" si="16"/>
        <v>0</v>
      </c>
      <c r="L44" s="30">
        <f t="shared" si="16"/>
        <v>1577409</v>
      </c>
      <c r="M44" s="30">
        <f t="shared" si="16"/>
        <v>5737627</v>
      </c>
      <c r="N44" s="31">
        <f t="shared" si="1"/>
        <v>19.788800000000002</v>
      </c>
      <c r="O44" s="31">
        <f t="shared" si="2"/>
        <v>18.322962962962961</v>
      </c>
      <c r="P44" s="31">
        <f t="shared" si="3"/>
        <v>3.2709210149799084</v>
      </c>
      <c r="Q44" s="48">
        <f>SUM(Q45:Q47)</f>
        <v>32708</v>
      </c>
      <c r="R44" s="48">
        <f>SUM(R45:R47)</f>
        <v>3653540</v>
      </c>
      <c r="S44" s="33"/>
    </row>
    <row r="45" spans="1:19" s="4" customFormat="1" ht="21.75" customHeight="1">
      <c r="A45" s="82"/>
      <c r="B45" s="52" t="s">
        <v>16</v>
      </c>
      <c r="C45" s="53"/>
      <c r="D45" s="54"/>
      <c r="E45" s="9">
        <v>340000</v>
      </c>
      <c r="F45" s="9">
        <v>340000</v>
      </c>
      <c r="G45" s="9">
        <v>3771</v>
      </c>
      <c r="H45" s="17">
        <v>13083</v>
      </c>
      <c r="I45" s="17">
        <v>753</v>
      </c>
      <c r="J45" s="17">
        <v>-1110894</v>
      </c>
      <c r="K45" s="17">
        <v>0</v>
      </c>
      <c r="L45" s="17">
        <v>76969</v>
      </c>
      <c r="M45" s="6">
        <f>H45-J45-L45</f>
        <v>1047008</v>
      </c>
      <c r="N45" s="7">
        <f t="shared" si="1"/>
        <v>-326.73352941176472</v>
      </c>
      <c r="O45" s="7">
        <f t="shared" si="2"/>
        <v>-326.73352941176472</v>
      </c>
      <c r="P45" s="7">
        <f t="shared" si="3"/>
        <v>-8491.1258885576699</v>
      </c>
      <c r="Q45" s="43">
        <v>1976</v>
      </c>
      <c r="R45" s="42">
        <v>1280290</v>
      </c>
      <c r="S45" s="32"/>
    </row>
    <row r="46" spans="1:19" s="4" customFormat="1" ht="21.75" customHeight="1">
      <c r="A46" s="82"/>
      <c r="B46" s="52" t="s">
        <v>1</v>
      </c>
      <c r="C46" s="53"/>
      <c r="D46" s="54"/>
      <c r="E46" s="9">
        <v>410000</v>
      </c>
      <c r="F46" s="9">
        <v>410000</v>
      </c>
      <c r="G46" s="9">
        <v>279</v>
      </c>
      <c r="H46" s="17">
        <v>1237894</v>
      </c>
      <c r="I46" s="17">
        <v>11670</v>
      </c>
      <c r="J46" s="17">
        <v>531072</v>
      </c>
      <c r="K46" s="17">
        <v>0</v>
      </c>
      <c r="L46" s="17">
        <v>158319</v>
      </c>
      <c r="M46" s="6">
        <f>H46-J46-L46</f>
        <v>548503</v>
      </c>
      <c r="N46" s="7">
        <f t="shared" si="1"/>
        <v>129.52975609756098</v>
      </c>
      <c r="O46" s="7">
        <f t="shared" si="2"/>
        <v>129.52975609756098</v>
      </c>
      <c r="P46" s="7">
        <f t="shared" si="3"/>
        <v>42.901250026254267</v>
      </c>
      <c r="Q46" s="43">
        <v>625</v>
      </c>
      <c r="R46" s="42">
        <v>121692</v>
      </c>
      <c r="S46" s="32"/>
    </row>
    <row r="47" spans="1:19" s="4" customFormat="1" ht="21.75" customHeight="1">
      <c r="A47" s="83"/>
      <c r="B47" s="52" t="s">
        <v>17</v>
      </c>
      <c r="C47" s="53"/>
      <c r="D47" s="54"/>
      <c r="E47" s="8">
        <v>500000</v>
      </c>
      <c r="F47" s="8">
        <v>600000</v>
      </c>
      <c r="G47" s="9">
        <v>-19755</v>
      </c>
      <c r="H47" s="17">
        <v>6311419</v>
      </c>
      <c r="I47" s="17">
        <v>33546</v>
      </c>
      <c r="J47" s="17">
        <v>827182</v>
      </c>
      <c r="K47" s="17">
        <v>0</v>
      </c>
      <c r="L47" s="17">
        <v>1342121</v>
      </c>
      <c r="M47" s="6">
        <f>H47-J47-L47</f>
        <v>4142116</v>
      </c>
      <c r="N47" s="7">
        <f t="shared" si="1"/>
        <v>165.43639999999999</v>
      </c>
      <c r="O47" s="7">
        <f t="shared" si="2"/>
        <v>137.86366666666666</v>
      </c>
      <c r="P47" s="7">
        <f t="shared" si="3"/>
        <v>13.1061176575347</v>
      </c>
      <c r="Q47" s="43">
        <v>30107</v>
      </c>
      <c r="R47" s="42">
        <v>2251558</v>
      </c>
      <c r="S47" s="32"/>
    </row>
    <row r="48" spans="1:19">
      <c r="S48" s="34"/>
    </row>
    <row r="49" spans="19:19">
      <c r="S49" s="34"/>
    </row>
    <row r="50" spans="19:19">
      <c r="S50" s="34"/>
    </row>
    <row r="51" spans="19:19">
      <c r="S51" s="34"/>
    </row>
    <row r="52" spans="19:19">
      <c r="S52" s="34"/>
    </row>
    <row r="53" spans="19:19">
      <c r="S53" s="34"/>
    </row>
    <row r="54" spans="19:19">
      <c r="S54" s="34"/>
    </row>
    <row r="55" spans="19:19">
      <c r="S55" s="34"/>
    </row>
    <row r="56" spans="19:19">
      <c r="S56" s="34"/>
    </row>
    <row r="57" spans="19:19">
      <c r="S57" s="34"/>
    </row>
    <row r="58" spans="19:19">
      <c r="S58" s="34"/>
    </row>
    <row r="59" spans="19:19">
      <c r="S59" s="34"/>
    </row>
    <row r="60" spans="19:19">
      <c r="S60" s="34"/>
    </row>
    <row r="61" spans="19:19">
      <c r="S61" s="34"/>
    </row>
    <row r="62" spans="19:19">
      <c r="S62" s="34"/>
    </row>
    <row r="63" spans="19:19">
      <c r="S63" s="34"/>
    </row>
    <row r="64" spans="19:19">
      <c r="S64" s="34"/>
    </row>
    <row r="65" spans="19:19">
      <c r="S65" s="34"/>
    </row>
    <row r="66" spans="19:19">
      <c r="S66" s="34"/>
    </row>
    <row r="67" spans="19:19">
      <c r="S67" s="34"/>
    </row>
  </sheetData>
  <mergeCells count="44">
    <mergeCell ref="K4:L4"/>
    <mergeCell ref="M4:M5"/>
    <mergeCell ref="N4:P4"/>
    <mergeCell ref="A44:A47"/>
    <mergeCell ref="B30:B43"/>
    <mergeCell ref="A9:A43"/>
    <mergeCell ref="B10:B29"/>
    <mergeCell ref="C10:D10"/>
    <mergeCell ref="C36:D36"/>
    <mergeCell ref="B9:D9"/>
    <mergeCell ref="G4:H4"/>
    <mergeCell ref="A6:A8"/>
    <mergeCell ref="I4:J4"/>
    <mergeCell ref="A4:D5"/>
    <mergeCell ref="B6:D6"/>
    <mergeCell ref="B7:D7"/>
    <mergeCell ref="B8:D8"/>
    <mergeCell ref="C11:D11"/>
    <mergeCell ref="C31:D31"/>
    <mergeCell ref="C32:D32"/>
    <mergeCell ref="C22:D22"/>
    <mergeCell ref="C21:D21"/>
    <mergeCell ref="C20:D20"/>
    <mergeCell ref="C19:D19"/>
    <mergeCell ref="B46:D46"/>
    <mergeCell ref="B47:D47"/>
    <mergeCell ref="E4:F4"/>
    <mergeCell ref="C41:D41"/>
    <mergeCell ref="C42:D42"/>
    <mergeCell ref="C43:D43"/>
    <mergeCell ref="B44:D44"/>
    <mergeCell ref="C37:D37"/>
    <mergeCell ref="C38:D38"/>
    <mergeCell ref="C39:D39"/>
    <mergeCell ref="Q4:R4"/>
    <mergeCell ref="G1:N2"/>
    <mergeCell ref="B45:D45"/>
    <mergeCell ref="C40:D40"/>
    <mergeCell ref="C23:C29"/>
    <mergeCell ref="C12:C14"/>
    <mergeCell ref="C15:C17"/>
    <mergeCell ref="C33:C35"/>
    <mergeCell ref="C30:D30"/>
    <mergeCell ref="C18:D18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2016-11-04T03:47:15Z</cp:lastPrinted>
  <dcterms:created xsi:type="dcterms:W3CDTF">1999-04-08T04:49:33Z</dcterms:created>
  <dcterms:modified xsi:type="dcterms:W3CDTF">2016-11-05T04:39:16Z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