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(7월말)" sheetId="18" r:id="rId3"/>
  </sheets>
  <calcPr calcId="125725"/>
</workbook>
</file>

<file path=xl/calcChain.xml><?xml version="1.0" encoding="utf-8"?>
<calcChain xmlns="http://schemas.openxmlformats.org/spreadsheetml/2006/main">
  <c r="J34" i="18"/>
  <c r="P34" s="1"/>
  <c r="F34"/>
  <c r="L45"/>
  <c r="R45"/>
  <c r="Q45"/>
  <c r="R34"/>
  <c r="Q34"/>
  <c r="Q31"/>
  <c r="Q9"/>
  <c r="R24"/>
  <c r="Q24"/>
  <c r="R16"/>
  <c r="Q16"/>
  <c r="R13"/>
  <c r="Q13"/>
  <c r="M46"/>
  <c r="H16"/>
  <c r="G16"/>
  <c r="M12"/>
  <c r="N12"/>
  <c r="O12"/>
  <c r="P12"/>
  <c r="E13"/>
  <c r="F13"/>
  <c r="G13"/>
  <c r="H13"/>
  <c r="I13"/>
  <c r="J13"/>
  <c r="N13" s="1"/>
  <c r="K13"/>
  <c r="L13"/>
  <c r="M14"/>
  <c r="N14"/>
  <c r="O14"/>
  <c r="P14"/>
  <c r="M15"/>
  <c r="M13"/>
  <c r="N15"/>
  <c r="O15"/>
  <c r="P15"/>
  <c r="E16"/>
  <c r="F16"/>
  <c r="I16"/>
  <c r="J16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/>
  <c r="G8" s="1"/>
  <c r="G7" s="1"/>
  <c r="H24"/>
  <c r="H11" s="1"/>
  <c r="I24"/>
  <c r="J24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G34"/>
  <c r="G31"/>
  <c r="G9" s="1"/>
  <c r="H34"/>
  <c r="H31" s="1"/>
  <c r="H9" s="1"/>
  <c r="I34"/>
  <c r="I31"/>
  <c r="I9" s="1"/>
  <c r="K34"/>
  <c r="K31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P45" s="1"/>
  <c r="I45"/>
  <c r="J45"/>
  <c r="K45"/>
  <c r="N46"/>
  <c r="O46"/>
  <c r="P46"/>
  <c r="M47"/>
  <c r="N47"/>
  <c r="O47"/>
  <c r="P47"/>
  <c r="M48"/>
  <c r="N48"/>
  <c r="O48"/>
  <c r="P48"/>
  <c r="R31"/>
  <c r="E31"/>
  <c r="E9" s="1"/>
  <c r="F31"/>
  <c r="F9" s="1"/>
  <c r="L31"/>
  <c r="L9" s="1"/>
  <c r="K11"/>
  <c r="K8" s="1"/>
  <c r="N45"/>
  <c r="Q11"/>
  <c r="O16"/>
  <c r="N16"/>
  <c r="P13"/>
  <c r="O45"/>
  <c r="M16"/>
  <c r="O13"/>
  <c r="F11"/>
  <c r="F10" s="1"/>
  <c r="Q10"/>
  <c r="Q8"/>
  <c r="Q7" s="1"/>
  <c r="M34"/>
  <c r="J31"/>
  <c r="N31" s="1"/>
  <c r="N34"/>
  <c r="O34"/>
  <c r="O24"/>
  <c r="O31"/>
  <c r="M24" l="1"/>
  <c r="P16"/>
  <c r="I11"/>
  <c r="I8" s="1"/>
  <c r="I7" s="1"/>
  <c r="E11"/>
  <c r="E10" s="1"/>
  <c r="N24"/>
  <c r="R11"/>
  <c r="R10" s="1"/>
  <c r="G10"/>
  <c r="L11"/>
  <c r="H8"/>
  <c r="H7" s="1"/>
  <c r="H10"/>
  <c r="I10"/>
  <c r="K10"/>
  <c r="K9"/>
  <c r="K7" s="1"/>
  <c r="M11"/>
  <c r="L8"/>
  <c r="L10"/>
  <c r="E8"/>
  <c r="E7" s="1"/>
  <c r="J9"/>
  <c r="P24"/>
  <c r="M31"/>
  <c r="R9"/>
  <c r="P31"/>
  <c r="J11"/>
  <c r="F8"/>
  <c r="F7" s="1"/>
  <c r="M45"/>
  <c r="R8" l="1"/>
  <c r="M9"/>
  <c r="O9"/>
  <c r="P9"/>
  <c r="N9"/>
  <c r="M10"/>
  <c r="M8"/>
  <c r="N11"/>
  <c r="J10"/>
  <c r="O11"/>
  <c r="J8"/>
  <c r="P11"/>
  <c r="R7"/>
  <c r="L7"/>
  <c r="O10" l="1"/>
  <c r="N10"/>
  <c r="P10"/>
  <c r="M7"/>
  <c r="J7"/>
  <c r="P8"/>
  <c r="O8"/>
  <c r="N8"/>
  <c r="O7" l="1"/>
  <c r="N7"/>
  <c r="P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<sst xmlns="http://schemas.openxmlformats.org/spreadsheetml/2006/main" count="74" uniqueCount="62">
  <si>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</si>
  <si>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</si>
  <si>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</si>
  <si>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</si>
  <si>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</si>
  <si>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</si>
  <si>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</si>
  <si>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</si>
  <si>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</si>
  <si>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</si>
  <si>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</si>
  <si>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</si>
  <si>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</si>
  <si>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</si>
  <si>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</si>
  <si>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</si>
  <si>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</si>
  <si>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</si>
  <si>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</si>
  <si>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</si>
  <si>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</si>
  <si>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</si>
  <si>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</si>
  <si>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</si>
  <si>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</si>
  <si>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</si>
  <si>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</si>
  <si>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</si>
  <si>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</si>
  <si>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</si>
  <si>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</si>
  <si>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</si>
  <si>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</si>
  <si>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</si>
  <si>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</si>
  <si>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</si>
  <si>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</si>
  <si>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</si>
  <si>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</si>
  <si>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</si>
  <si>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</si>
  <si>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</si>
  <si>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</si>
  <si>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</si>
  <si>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</si>
  <si>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</si>
  <si>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</si>
  <si>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</si>
  <si>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</si>
  <si>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</si>
  <si>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</si>
  <si>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</si>
  <si>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</si>
  <si>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</si>
  <si>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</si>
  <si>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</si>
  <si>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</si>
  <si>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</si>
  <si>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</si>
  <si>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</si>
  <si>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</si>
  <si>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7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</si>
</sst>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D2" sqref="D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92" t="s">
        <v>61</v>
      </c>
      <c r="H1" s="92"/>
      <c r="I1" s="92"/>
      <c r="J1" s="92"/>
      <c r="K1" s="92"/>
      <c r="L1" s="92"/>
      <c r="M1" s="92"/>
      <c r="N1" s="92"/>
      <c r="O1" s="12"/>
      <c r="P1" s="12"/>
      <c r="Q1" s="12"/>
    </row>
    <row r="2" spans="1:18" s="10" customFormat="1" ht="14.25" customHeight="1">
      <c r="E2" s="13"/>
      <c r="G2" s="92"/>
      <c r="H2" s="92"/>
      <c r="I2" s="92"/>
      <c r="J2" s="92"/>
      <c r="K2" s="92"/>
      <c r="L2" s="92"/>
      <c r="M2" s="92"/>
      <c r="N2" s="92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56" t="s">
        <v>42</v>
      </c>
      <c r="F5" s="56"/>
      <c r="G5" s="54" t="s">
        <v>43</v>
      </c>
      <c r="H5" s="55"/>
      <c r="I5" s="54" t="s">
        <v>44</v>
      </c>
      <c r="J5" s="55"/>
      <c r="K5" s="54" t="s">
        <v>45</v>
      </c>
      <c r="L5" s="55"/>
      <c r="M5" s="56" t="s">
        <v>46</v>
      </c>
      <c r="N5" s="56" t="s">
        <v>47</v>
      </c>
      <c r="O5" s="56"/>
      <c r="P5" s="56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57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244230000</v>
      </c>
      <c r="F7" s="27">
        <f t="shared" si="0"/>
        <v>279079000</v>
      </c>
      <c r="G7" s="27">
        <f>SUM(G8:G9)</f>
        <v>42272809</v>
      </c>
      <c r="H7" s="27">
        <f t="shared" si="0"/>
        <v>278381966</v>
      </c>
      <c r="I7" s="27">
        <f t="shared" si="0"/>
        <v>31667740</v>
      </c>
      <c r="J7" s="27">
        <f>SUM(J8:J9)</f>
        <v>255741292</v>
      </c>
      <c r="K7" s="27">
        <f t="shared" si="0"/>
        <v>327631</v>
      </c>
      <c r="L7" s="27">
        <f t="shared" si="0"/>
        <v>904572</v>
      </c>
      <c r="M7" s="27">
        <f t="shared" si="0"/>
        <v>21736102</v>
      </c>
      <c r="N7" s="28">
        <f t="shared" ref="N7:N48" si="1">+J7/E7*100</f>
        <v>104.71329975842443</v>
      </c>
      <c r="O7" s="28">
        <f t="shared" ref="O7:O48" si="2">+J7/F7*100</f>
        <v>91.637597956134286</v>
      </c>
      <c r="P7" s="28">
        <f t="shared" ref="P7:P48" si="3">+J7/H7*100</f>
        <v>91.867047163536455</v>
      </c>
      <c r="Q7" s="27">
        <f>SUM(Q8:Q9)</f>
        <v>565308</v>
      </c>
      <c r="R7" s="27">
        <f>SUM(R8:R9)</f>
        <v>5351938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79180000</v>
      </c>
      <c r="F8" s="17">
        <f t="shared" si="4"/>
        <v>79180000</v>
      </c>
      <c r="G8" s="17">
        <f t="shared" si="4"/>
        <v>18081082</v>
      </c>
      <c r="H8" s="17">
        <f t="shared" si="4"/>
        <v>94248338</v>
      </c>
      <c r="I8" s="17">
        <f t="shared" si="4"/>
        <v>13470045</v>
      </c>
      <c r="J8" s="17">
        <f t="shared" si="4"/>
        <v>86851143</v>
      </c>
      <c r="K8" s="17">
        <f t="shared" si="4"/>
        <v>80341</v>
      </c>
      <c r="L8" s="17">
        <f t="shared" si="4"/>
        <v>153594</v>
      </c>
      <c r="M8" s="17">
        <f t="shared" si="4"/>
        <v>7243601</v>
      </c>
      <c r="N8" s="18">
        <f t="shared" si="1"/>
        <v>109.68823313968174</v>
      </c>
      <c r="O8" s="18">
        <f t="shared" si="2"/>
        <v>109.68823313968174</v>
      </c>
      <c r="P8" s="18">
        <f t="shared" si="3"/>
        <v>92.151378839168501</v>
      </c>
      <c r="Q8" s="17">
        <f>Q11+Q46+Q47</f>
        <v>68222</v>
      </c>
      <c r="R8" s="17">
        <f>R11+R46+R47</f>
        <v>1600390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165050000</v>
      </c>
      <c r="F9" s="29">
        <f t="shared" ref="F9:M9" si="5">F31+F48</f>
        <v>199899000</v>
      </c>
      <c r="G9" s="29">
        <f t="shared" si="5"/>
        <v>24191727</v>
      </c>
      <c r="H9" s="29">
        <f t="shared" si="5"/>
        <v>184133628</v>
      </c>
      <c r="I9" s="29">
        <f t="shared" si="5"/>
        <v>18197695</v>
      </c>
      <c r="J9" s="29">
        <f t="shared" si="5"/>
        <v>168890149</v>
      </c>
      <c r="K9" s="29">
        <f t="shared" si="5"/>
        <v>247290</v>
      </c>
      <c r="L9" s="29">
        <f t="shared" si="5"/>
        <v>750978</v>
      </c>
      <c r="M9" s="29">
        <f t="shared" si="5"/>
        <v>14492501</v>
      </c>
      <c r="N9" s="30">
        <f t="shared" si="1"/>
        <v>102.32665798242957</v>
      </c>
      <c r="O9" s="30">
        <f t="shared" si="2"/>
        <v>84.487740809108601</v>
      </c>
      <c r="P9" s="30">
        <f t="shared" si="3"/>
        <v>91.721512704892774</v>
      </c>
      <c r="Q9" s="29">
        <f>Q31+Q48</f>
        <v>497086</v>
      </c>
      <c r="R9" s="29">
        <f>R31+R48</f>
        <v>3751548</v>
      </c>
    </row>
    <row r="10" spans="1:18" s="4" customFormat="1" ht="21.75" customHeight="1">
      <c r="A10" s="63" t="s">
        <v>18</v>
      </c>
      <c r="B10" s="68" t="s">
        <v>15</v>
      </c>
      <c r="C10" s="68"/>
      <c r="D10" s="69"/>
      <c r="E10" s="25">
        <f t="shared" ref="E10:M10" si="6">SUM(E11,E31)</f>
        <v>242980000</v>
      </c>
      <c r="F10" s="25">
        <f t="shared" si="6"/>
        <v>277729000</v>
      </c>
      <c r="G10" s="25">
        <f t="shared" si="6"/>
        <v>42351634</v>
      </c>
      <c r="H10" s="25">
        <f t="shared" si="6"/>
        <v>270711454</v>
      </c>
      <c r="I10" s="25">
        <f t="shared" si="6"/>
        <v>31595219</v>
      </c>
      <c r="J10" s="25">
        <f t="shared" si="6"/>
        <v>255829382</v>
      </c>
      <c r="K10" s="25">
        <f t="shared" si="6"/>
        <v>364</v>
      </c>
      <c r="L10" s="25">
        <f t="shared" si="6"/>
        <v>384</v>
      </c>
      <c r="M10" s="25">
        <f t="shared" si="6"/>
        <v>14881688</v>
      </c>
      <c r="N10" s="26">
        <f t="shared" si="1"/>
        <v>105.28824676928141</v>
      </c>
      <c r="O10" s="26">
        <f t="shared" si="2"/>
        <v>92.114752870604079</v>
      </c>
      <c r="P10" s="26">
        <f t="shared" si="3"/>
        <v>94.502607192970856</v>
      </c>
      <c r="Q10" s="25">
        <f>SUM(Q11,Q31)</f>
        <v>461236</v>
      </c>
      <c r="R10" s="25">
        <f>SUM(R11,R31)</f>
        <v>1791531</v>
      </c>
    </row>
    <row r="11" spans="1:18" s="4" customFormat="1" ht="21.75" customHeight="1">
      <c r="A11" s="64"/>
      <c r="B11" s="61" t="s">
        <v>19</v>
      </c>
      <c r="C11" s="65" t="s">
        <v>7</v>
      </c>
      <c r="D11" s="66"/>
      <c r="E11" s="6">
        <f t="shared" ref="E11:M11" si="7">SUM(E12,E13,E16,E19:E23,E24)</f>
        <v>78430000</v>
      </c>
      <c r="F11" s="6">
        <f t="shared" si="7"/>
        <v>78430000</v>
      </c>
      <c r="G11" s="6">
        <f t="shared" si="7"/>
        <v>18087308</v>
      </c>
      <c r="H11" s="6">
        <f t="shared" si="7"/>
        <v>93031077</v>
      </c>
      <c r="I11" s="6">
        <f t="shared" si="7"/>
        <v>13444605</v>
      </c>
      <c r="J11" s="6">
        <f t="shared" si="7"/>
        <v>87519937</v>
      </c>
      <c r="K11" s="6">
        <f t="shared" si="7"/>
        <v>84</v>
      </c>
      <c r="L11" s="6">
        <f t="shared" si="7"/>
        <v>104</v>
      </c>
      <c r="M11" s="6">
        <f t="shared" si="7"/>
        <v>5511036</v>
      </c>
      <c r="N11" s="7">
        <f t="shared" si="1"/>
        <v>111.58987249776871</v>
      </c>
      <c r="O11" s="7">
        <f t="shared" si="2"/>
        <v>111.58987249776871</v>
      </c>
      <c r="P11" s="7">
        <f t="shared" si="3"/>
        <v>94.076022574692971</v>
      </c>
      <c r="Q11" s="6">
        <f>SUM(Q12,Q13,Q16,Q19:Q23,Q24)</f>
        <v>54913</v>
      </c>
      <c r="R11" s="6">
        <f>SUM(R12,R13,R16,R19:R23,R24)</f>
        <v>205478</v>
      </c>
    </row>
    <row r="12" spans="1:18" s="4" customFormat="1" ht="21.75" customHeight="1">
      <c r="A12" s="64"/>
      <c r="B12" s="62"/>
      <c r="C12" s="67" t="s">
        <v>20</v>
      </c>
      <c r="D12" s="66"/>
      <c r="E12" s="9">
        <v>41200000</v>
      </c>
      <c r="F12" s="9">
        <v>41200000</v>
      </c>
      <c r="G12" s="9">
        <v>5849011</v>
      </c>
      <c r="H12" s="20">
        <v>63219601</v>
      </c>
      <c r="I12" s="9">
        <v>5933802</v>
      </c>
      <c r="J12" s="20">
        <v>63063633</v>
      </c>
      <c r="K12" s="9"/>
      <c r="L12" s="20"/>
      <c r="M12" s="6">
        <f>H12-J12-L12</f>
        <v>155968</v>
      </c>
      <c r="N12" s="7">
        <f t="shared" si="1"/>
        <v>153.06707038834952</v>
      </c>
      <c r="O12" s="7">
        <f t="shared" si="2"/>
        <v>153.06707038834952</v>
      </c>
      <c r="P12" s="7">
        <f t="shared" si="3"/>
        <v>99.753291704577506</v>
      </c>
      <c r="Q12" s="48">
        <v>40202</v>
      </c>
      <c r="R12" s="47">
        <v>143487</v>
      </c>
    </row>
    <row r="13" spans="1:18" s="4" customFormat="1" ht="21.75" customHeight="1">
      <c r="A13" s="64"/>
      <c r="B13" s="62"/>
      <c r="C13" s="61" t="s">
        <v>58</v>
      </c>
      <c r="D13" s="42" t="s">
        <v>26</v>
      </c>
      <c r="E13" s="19">
        <f t="shared" ref="E13:M13" si="8">SUM(E14:E15)</f>
        <v>6500000</v>
      </c>
      <c r="F13" s="19">
        <f t="shared" si="8"/>
        <v>6500000</v>
      </c>
      <c r="G13" s="19">
        <f t="shared" si="8"/>
        <v>895600</v>
      </c>
      <c r="H13" s="19">
        <f t="shared" si="8"/>
        <v>4871886</v>
      </c>
      <c r="I13" s="19">
        <f t="shared" si="8"/>
        <v>897143</v>
      </c>
      <c r="J13" s="19">
        <f t="shared" si="8"/>
        <v>4848622</v>
      </c>
      <c r="K13" s="19">
        <f t="shared" si="8"/>
        <v>0</v>
      </c>
      <c r="L13" s="19">
        <f t="shared" si="8"/>
        <v>20</v>
      </c>
      <c r="M13" s="19">
        <f t="shared" si="8"/>
        <v>23244</v>
      </c>
      <c r="N13" s="7">
        <f t="shared" si="1"/>
        <v>74.59418461538462</v>
      </c>
      <c r="O13" s="7">
        <f t="shared" si="2"/>
        <v>74.59418461538462</v>
      </c>
      <c r="P13" s="7">
        <f t="shared" si="3"/>
        <v>99.52248472152263</v>
      </c>
      <c r="Q13" s="49">
        <f>SUM(Q14:Q15)</f>
        <v>2885</v>
      </c>
      <c r="R13" s="49">
        <f>SUM(R14:R15)</f>
        <v>16035</v>
      </c>
    </row>
    <row r="14" spans="1:18" s="4" customFormat="1" ht="21.75" customHeight="1">
      <c r="A14" s="64"/>
      <c r="B14" s="62"/>
      <c r="C14" s="93"/>
      <c r="D14" s="43" t="s">
        <v>28</v>
      </c>
      <c r="E14" s="8">
        <v>5550000</v>
      </c>
      <c r="F14" s="8">
        <v>5550000</v>
      </c>
      <c r="G14" s="9">
        <v>874861</v>
      </c>
      <c r="H14" s="20">
        <v>3899685</v>
      </c>
      <c r="I14" s="9">
        <v>874460</v>
      </c>
      <c r="J14" s="20">
        <v>3899283</v>
      </c>
      <c r="K14" s="9"/>
      <c r="L14" s="20"/>
      <c r="M14" s="6">
        <f>H14-J14-L14</f>
        <v>402</v>
      </c>
      <c r="N14" s="7">
        <f t="shared" si="1"/>
        <v>70.257351351351346</v>
      </c>
      <c r="O14" s="7">
        <f t="shared" si="2"/>
        <v>70.257351351351346</v>
      </c>
      <c r="P14" s="7">
        <f t="shared" si="3"/>
        <v>99.989691475080676</v>
      </c>
      <c r="Q14" s="48">
        <v>2842</v>
      </c>
      <c r="R14" s="47">
        <v>15510</v>
      </c>
    </row>
    <row r="15" spans="1:18" s="4" customFormat="1" ht="21.75" customHeight="1">
      <c r="A15" s="64"/>
      <c r="B15" s="62"/>
      <c r="C15" s="94"/>
      <c r="D15" s="43" t="s">
        <v>29</v>
      </c>
      <c r="E15" s="8">
        <v>950000</v>
      </c>
      <c r="F15" s="8">
        <v>950000</v>
      </c>
      <c r="G15" s="9">
        <v>20739</v>
      </c>
      <c r="H15" s="20">
        <v>972201</v>
      </c>
      <c r="I15" s="9">
        <v>22683</v>
      </c>
      <c r="J15" s="20">
        <v>949339</v>
      </c>
      <c r="K15" s="9">
        <v>0</v>
      </c>
      <c r="L15" s="20">
        <v>20</v>
      </c>
      <c r="M15" s="6">
        <f>H15-J15-L15</f>
        <v>22842</v>
      </c>
      <c r="N15" s="7">
        <f t="shared" si="1"/>
        <v>99.930421052631573</v>
      </c>
      <c r="O15" s="7">
        <f t="shared" si="2"/>
        <v>99.930421052631573</v>
      </c>
      <c r="P15" s="7">
        <f t="shared" si="3"/>
        <v>97.648428668557216</v>
      </c>
      <c r="Q15" s="48">
        <v>43</v>
      </c>
      <c r="R15" s="47">
        <v>525</v>
      </c>
    </row>
    <row r="16" spans="1:18" s="4" customFormat="1" ht="21.75" customHeight="1">
      <c r="A16" s="64"/>
      <c r="B16" s="62"/>
      <c r="C16" s="61" t="s">
        <v>59</v>
      </c>
      <c r="D16" s="42" t="s">
        <v>26</v>
      </c>
      <c r="E16" s="19">
        <f t="shared" ref="E16:M16" si="9">SUM(E17:E18)</f>
        <v>9200000</v>
      </c>
      <c r="F16" s="19">
        <f t="shared" si="9"/>
        <v>9200000</v>
      </c>
      <c r="G16" s="19">
        <f t="shared" si="9"/>
        <v>8856247</v>
      </c>
      <c r="H16" s="19">
        <f t="shared" si="9"/>
        <v>10100049</v>
      </c>
      <c r="I16" s="19">
        <f t="shared" si="9"/>
        <v>4687904</v>
      </c>
      <c r="J16" s="19">
        <f t="shared" si="9"/>
        <v>5924700</v>
      </c>
      <c r="K16" s="19">
        <f t="shared" si="9"/>
        <v>0</v>
      </c>
      <c r="L16" s="19">
        <f t="shared" si="9"/>
        <v>0</v>
      </c>
      <c r="M16" s="19">
        <f t="shared" si="9"/>
        <v>4175349</v>
      </c>
      <c r="N16" s="7">
        <f t="shared" si="1"/>
        <v>64.39891304347826</v>
      </c>
      <c r="O16" s="7">
        <f t="shared" si="2"/>
        <v>64.39891304347826</v>
      </c>
      <c r="P16" s="7">
        <f t="shared" si="3"/>
        <v>58.660111450944441</v>
      </c>
      <c r="Q16" s="49">
        <f>SUM(Q17:Q18)</f>
        <v>270</v>
      </c>
      <c r="R16" s="49">
        <f>SUM(R17:R18)</f>
        <v>270</v>
      </c>
    </row>
    <row r="17" spans="1:18" s="4" customFormat="1" ht="21.75" customHeight="1">
      <c r="A17" s="64"/>
      <c r="B17" s="62"/>
      <c r="C17" s="93"/>
      <c r="D17" s="44" t="s">
        <v>30</v>
      </c>
      <c r="E17" s="8">
        <v>2035000</v>
      </c>
      <c r="F17" s="8">
        <v>2035000</v>
      </c>
      <c r="G17" s="20">
        <v>110435</v>
      </c>
      <c r="H17" s="20">
        <v>1343593</v>
      </c>
      <c r="I17" s="20">
        <v>105325</v>
      </c>
      <c r="J17" s="20">
        <v>1338137</v>
      </c>
      <c r="K17" s="20"/>
      <c r="L17" s="20"/>
      <c r="M17" s="6">
        <f t="shared" ref="M17:M23" si="10">H17-J17-L17</f>
        <v>5456</v>
      </c>
      <c r="N17" s="7">
        <f t="shared" si="1"/>
        <v>65.756117936117946</v>
      </c>
      <c r="O17" s="7">
        <f t="shared" si="2"/>
        <v>65.756117936117946</v>
      </c>
      <c r="P17" s="7">
        <f t="shared" si="3"/>
        <v>99.593924648312395</v>
      </c>
      <c r="Q17" s="48"/>
      <c r="R17" s="47"/>
    </row>
    <row r="18" spans="1:18" s="4" customFormat="1" ht="21.75" customHeight="1">
      <c r="A18" s="64"/>
      <c r="B18" s="62"/>
      <c r="C18" s="94"/>
      <c r="D18" s="44" t="s">
        <v>31</v>
      </c>
      <c r="E18" s="8">
        <v>7165000</v>
      </c>
      <c r="F18" s="8">
        <v>7165000</v>
      </c>
      <c r="G18" s="20">
        <v>8745812</v>
      </c>
      <c r="H18" s="20">
        <v>8756456</v>
      </c>
      <c r="I18" s="20">
        <v>4582579</v>
      </c>
      <c r="J18" s="20">
        <v>4586563</v>
      </c>
      <c r="K18" s="20"/>
      <c r="L18" s="20"/>
      <c r="M18" s="6">
        <f t="shared" si="10"/>
        <v>4169893</v>
      </c>
      <c r="N18" s="7">
        <f t="shared" si="1"/>
        <v>64.013440334961629</v>
      </c>
      <c r="O18" s="7">
        <f t="shared" si="2"/>
        <v>64.013440334961629</v>
      </c>
      <c r="P18" s="7">
        <f t="shared" si="3"/>
        <v>52.379215975047444</v>
      </c>
      <c r="Q18" s="48">
        <v>270</v>
      </c>
      <c r="R18" s="47">
        <v>270</v>
      </c>
    </row>
    <row r="19" spans="1:18" s="4" customFormat="1" ht="21.75" customHeight="1">
      <c r="A19" s="64"/>
      <c r="B19" s="62"/>
      <c r="C19" s="67" t="s">
        <v>32</v>
      </c>
      <c r="D19" s="6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64"/>
      <c r="B20" s="62"/>
      <c r="C20" s="86" t="s">
        <v>21</v>
      </c>
      <c r="D20" s="87"/>
      <c r="E20" s="8"/>
      <c r="F20" s="8"/>
      <c r="G20" s="8">
        <v>60881</v>
      </c>
      <c r="H20" s="20">
        <v>106170</v>
      </c>
      <c r="I20" s="20">
        <v>60881</v>
      </c>
      <c r="J20" s="20">
        <v>106170</v>
      </c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8">
        <v>614</v>
      </c>
      <c r="R20" s="47">
        <v>2034</v>
      </c>
    </row>
    <row r="21" spans="1:18" s="4" customFormat="1" ht="21.75" customHeight="1">
      <c r="A21" s="64"/>
      <c r="B21" s="62"/>
      <c r="C21" s="86" t="s">
        <v>22</v>
      </c>
      <c r="D21" s="87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64"/>
      <c r="B22" s="62"/>
      <c r="C22" s="86" t="s">
        <v>23</v>
      </c>
      <c r="D22" s="87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4"/>
      <c r="B23" s="62"/>
      <c r="C23" s="86" t="s">
        <v>24</v>
      </c>
      <c r="D23" s="87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4"/>
      <c r="B24" s="62"/>
      <c r="C24" s="61" t="s">
        <v>33</v>
      </c>
      <c r="D24" s="42" t="s">
        <v>26</v>
      </c>
      <c r="E24" s="6">
        <f>SUM(E25:E30)</f>
        <v>21530000</v>
      </c>
      <c r="F24" s="6">
        <f t="shared" ref="F24:M24" si="11">SUM(F25:F30)</f>
        <v>21530000</v>
      </c>
      <c r="G24" s="6">
        <f t="shared" si="11"/>
        <v>2425569</v>
      </c>
      <c r="H24" s="6">
        <f t="shared" si="11"/>
        <v>14733371</v>
      </c>
      <c r="I24" s="6">
        <f t="shared" si="11"/>
        <v>1864875</v>
      </c>
      <c r="J24" s="6">
        <f t="shared" si="11"/>
        <v>13576812</v>
      </c>
      <c r="K24" s="6">
        <f t="shared" si="11"/>
        <v>84</v>
      </c>
      <c r="L24" s="6">
        <f t="shared" si="11"/>
        <v>84</v>
      </c>
      <c r="M24" s="6">
        <f t="shared" si="11"/>
        <v>1156475</v>
      </c>
      <c r="N24" s="7">
        <f t="shared" si="1"/>
        <v>63.059972131908957</v>
      </c>
      <c r="O24" s="7">
        <f t="shared" si="2"/>
        <v>63.059972131908957</v>
      </c>
      <c r="P24" s="7">
        <f t="shared" si="3"/>
        <v>92.150072105019277</v>
      </c>
      <c r="Q24" s="50">
        <f>SUM(Q25:Q30)</f>
        <v>10942</v>
      </c>
      <c r="R24" s="50">
        <f>SUM(R25:R30)</f>
        <v>43652</v>
      </c>
    </row>
    <row r="25" spans="1:18" s="4" customFormat="1" ht="21.75" customHeight="1">
      <c r="A25" s="64"/>
      <c r="B25" s="62"/>
      <c r="C25" s="93"/>
      <c r="D25" s="45" t="s">
        <v>39</v>
      </c>
      <c r="E25" s="46">
        <v>2456000</v>
      </c>
      <c r="F25" s="8">
        <v>2456000</v>
      </c>
      <c r="G25" s="20">
        <v>359416</v>
      </c>
      <c r="H25" s="47">
        <v>3469421</v>
      </c>
      <c r="I25" s="20">
        <v>366268</v>
      </c>
      <c r="J25" s="47">
        <v>3460836</v>
      </c>
      <c r="K25" s="20"/>
      <c r="L25" s="20"/>
      <c r="M25" s="6">
        <f t="shared" ref="M25:M30" si="12">H25-J25-L25</f>
        <v>8585</v>
      </c>
      <c r="N25" s="7">
        <f t="shared" si="1"/>
        <v>140.91351791530943</v>
      </c>
      <c r="O25" s="7">
        <f t="shared" si="2"/>
        <v>140.91351791530943</v>
      </c>
      <c r="P25" s="7">
        <f t="shared" si="3"/>
        <v>99.752552371130506</v>
      </c>
      <c r="Q25" s="48">
        <v>3689</v>
      </c>
      <c r="R25" s="47">
        <v>8079</v>
      </c>
    </row>
    <row r="26" spans="1:18" s="4" customFormat="1" ht="21.75" customHeight="1">
      <c r="A26" s="64"/>
      <c r="B26" s="62"/>
      <c r="C26" s="93"/>
      <c r="D26" s="45" t="s">
        <v>34</v>
      </c>
      <c r="E26" s="46">
        <v>1789000</v>
      </c>
      <c r="F26" s="8">
        <v>1789000</v>
      </c>
      <c r="G26" s="20">
        <v>157866</v>
      </c>
      <c r="H26" s="47">
        <v>664887</v>
      </c>
      <c r="I26" s="20">
        <v>157866</v>
      </c>
      <c r="J26" s="47">
        <v>664885</v>
      </c>
      <c r="K26" s="20"/>
      <c r="L26" s="20"/>
      <c r="M26" s="6">
        <f t="shared" si="12"/>
        <v>2</v>
      </c>
      <c r="N26" s="7">
        <f t="shared" si="1"/>
        <v>37.165176076020124</v>
      </c>
      <c r="O26" s="7">
        <f t="shared" si="2"/>
        <v>37.165176076020124</v>
      </c>
      <c r="P26" s="7">
        <f t="shared" si="3"/>
        <v>99.999699197006407</v>
      </c>
      <c r="Q26" s="48">
        <v>568</v>
      </c>
      <c r="R26" s="47">
        <v>2357</v>
      </c>
    </row>
    <row r="27" spans="1:18" s="4" customFormat="1" ht="21.75" customHeight="1">
      <c r="A27" s="64"/>
      <c r="B27" s="62"/>
      <c r="C27" s="93"/>
      <c r="D27" s="45" t="s">
        <v>25</v>
      </c>
      <c r="E27" s="46">
        <v>85000</v>
      </c>
      <c r="F27" s="8">
        <v>85000</v>
      </c>
      <c r="G27" s="20">
        <v>5</v>
      </c>
      <c r="H27" s="47">
        <v>691</v>
      </c>
      <c r="I27" s="20">
        <v>10</v>
      </c>
      <c r="J27" s="47">
        <v>691</v>
      </c>
      <c r="K27" s="20"/>
      <c r="L27" s="20"/>
      <c r="M27" s="6">
        <f t="shared" si="12"/>
        <v>0</v>
      </c>
      <c r="N27" s="7">
        <f t="shared" si="1"/>
        <v>0.81294117647058817</v>
      </c>
      <c r="O27" s="7">
        <f t="shared" si="2"/>
        <v>0.81294117647058817</v>
      </c>
      <c r="P27" s="7">
        <f t="shared" si="3"/>
        <v>100</v>
      </c>
      <c r="Q27" s="48"/>
      <c r="R27" s="47"/>
    </row>
    <row r="28" spans="1:18" s="4" customFormat="1" ht="21.75" customHeight="1">
      <c r="A28" s="64"/>
      <c r="B28" s="62"/>
      <c r="C28" s="93"/>
      <c r="D28" s="45" t="s">
        <v>3</v>
      </c>
      <c r="E28" s="46">
        <v>3000000</v>
      </c>
      <c r="F28" s="8">
        <v>3000000</v>
      </c>
      <c r="G28" s="20">
        <v>1893256</v>
      </c>
      <c r="H28" s="47">
        <v>1915571</v>
      </c>
      <c r="I28" s="20">
        <v>1086096</v>
      </c>
      <c r="J28" s="47">
        <v>1107206</v>
      </c>
      <c r="K28" s="20"/>
      <c r="L28" s="20"/>
      <c r="M28" s="6">
        <f t="shared" si="12"/>
        <v>808365</v>
      </c>
      <c r="N28" s="7">
        <f t="shared" si="1"/>
        <v>36.906866666666666</v>
      </c>
      <c r="O28" s="7">
        <f t="shared" si="2"/>
        <v>36.906866666666666</v>
      </c>
      <c r="P28" s="7">
        <f t="shared" si="3"/>
        <v>57.800311238789895</v>
      </c>
      <c r="Q28" s="48">
        <v>96</v>
      </c>
      <c r="R28" s="47">
        <v>101</v>
      </c>
    </row>
    <row r="29" spans="1:18" s="4" customFormat="1" ht="21.75" customHeight="1">
      <c r="A29" s="64"/>
      <c r="B29" s="62"/>
      <c r="C29" s="93"/>
      <c r="D29" s="45" t="s">
        <v>4</v>
      </c>
      <c r="E29" s="46">
        <v>5800000</v>
      </c>
      <c r="F29" s="8">
        <v>5800000</v>
      </c>
      <c r="G29" s="20">
        <v>12365</v>
      </c>
      <c r="H29" s="47">
        <v>4065837</v>
      </c>
      <c r="I29" s="20">
        <v>251974</v>
      </c>
      <c r="J29" s="47">
        <v>3726230</v>
      </c>
      <c r="K29" s="20">
        <v>84</v>
      </c>
      <c r="L29" s="20">
        <v>84</v>
      </c>
      <c r="M29" s="6">
        <f t="shared" si="12"/>
        <v>339523</v>
      </c>
      <c r="N29" s="7">
        <f t="shared" si="1"/>
        <v>64.245344827586209</v>
      </c>
      <c r="O29" s="7">
        <f t="shared" si="2"/>
        <v>64.245344827586209</v>
      </c>
      <c r="P29" s="7">
        <f t="shared" si="3"/>
        <v>91.647304109830273</v>
      </c>
      <c r="Q29" s="48">
        <v>6589</v>
      </c>
      <c r="R29" s="47">
        <v>33018</v>
      </c>
    </row>
    <row r="30" spans="1:18" s="4" customFormat="1" ht="21.75" customHeight="1">
      <c r="A30" s="64"/>
      <c r="B30" s="62"/>
      <c r="C30" s="94"/>
      <c r="D30" s="45" t="s">
        <v>5</v>
      </c>
      <c r="E30" s="46">
        <v>8400000</v>
      </c>
      <c r="F30" s="8">
        <v>8400000</v>
      </c>
      <c r="G30" s="20">
        <v>2661</v>
      </c>
      <c r="H30" s="47">
        <v>4616964</v>
      </c>
      <c r="I30" s="20">
        <v>2661</v>
      </c>
      <c r="J30" s="47">
        <v>4616964</v>
      </c>
      <c r="K30" s="20"/>
      <c r="L30" s="20"/>
      <c r="M30" s="6">
        <f t="shared" si="12"/>
        <v>0</v>
      </c>
      <c r="N30" s="7">
        <f t="shared" si="1"/>
        <v>54.963857142857144</v>
      </c>
      <c r="O30" s="7">
        <f t="shared" si="2"/>
        <v>54.963857142857144</v>
      </c>
      <c r="P30" s="7">
        <f t="shared" si="3"/>
        <v>100</v>
      </c>
      <c r="Q30" s="48"/>
      <c r="R30" s="47">
        <v>97</v>
      </c>
    </row>
    <row r="31" spans="1:18" s="5" customFormat="1" ht="21.75" customHeight="1">
      <c r="A31" s="64"/>
      <c r="B31" s="61" t="s">
        <v>6</v>
      </c>
      <c r="C31" s="65" t="s">
        <v>7</v>
      </c>
      <c r="D31" s="66"/>
      <c r="E31" s="6">
        <f>SUM(E32,E33,E34,E37:E44)</f>
        <v>164550000</v>
      </c>
      <c r="F31" s="6">
        <f t="shared" ref="F31:M31" si="13">SUM(F32,F33,F34,F37:F44)</f>
        <v>199299000</v>
      </c>
      <c r="G31" s="6">
        <f t="shared" si="13"/>
        <v>24264326</v>
      </c>
      <c r="H31" s="6">
        <f>SUM(H32,H33,H34,H37:H44)</f>
        <v>177680377</v>
      </c>
      <c r="I31" s="6">
        <f t="shared" si="13"/>
        <v>18150614</v>
      </c>
      <c r="J31" s="6">
        <f t="shared" si="13"/>
        <v>168309445</v>
      </c>
      <c r="K31" s="6">
        <f t="shared" si="13"/>
        <v>280</v>
      </c>
      <c r="L31" s="6">
        <f t="shared" si="13"/>
        <v>280</v>
      </c>
      <c r="M31" s="6">
        <f t="shared" si="13"/>
        <v>9370652</v>
      </c>
      <c r="N31" s="7">
        <f t="shared" si="1"/>
        <v>102.28468246733516</v>
      </c>
      <c r="O31" s="7">
        <f t="shared" si="2"/>
        <v>84.450722281596995</v>
      </c>
      <c r="P31" s="7">
        <f t="shared" si="3"/>
        <v>94.725961212925611</v>
      </c>
      <c r="Q31" s="50">
        <f>SUM(Q32,Q33,Q34,Q37:Q44)</f>
        <v>406323</v>
      </c>
      <c r="R31" s="50">
        <f>SUM(R32,R33,R34,R37:R44)</f>
        <v>1586053</v>
      </c>
    </row>
    <row r="32" spans="1:18" s="4" customFormat="1" ht="21.75" customHeight="1">
      <c r="A32" s="64"/>
      <c r="B32" s="62"/>
      <c r="C32" s="67" t="s">
        <v>8</v>
      </c>
      <c r="D32" s="66"/>
      <c r="E32" s="8">
        <v>10050000</v>
      </c>
      <c r="F32" s="8">
        <v>12250000</v>
      </c>
      <c r="G32" s="20">
        <v>1551153</v>
      </c>
      <c r="H32" s="20">
        <v>6946725</v>
      </c>
      <c r="I32" s="20">
        <v>1550739</v>
      </c>
      <c r="J32" s="20">
        <v>6870953</v>
      </c>
      <c r="K32" s="20"/>
      <c r="L32" s="20"/>
      <c r="M32" s="6">
        <f>H32-J32-L32</f>
        <v>75772</v>
      </c>
      <c r="N32" s="7">
        <f t="shared" si="1"/>
        <v>68.367691542288554</v>
      </c>
      <c r="O32" s="7">
        <f t="shared" si="2"/>
        <v>56.089412244897964</v>
      </c>
      <c r="P32" s="7">
        <f t="shared" si="3"/>
        <v>98.909241405122557</v>
      </c>
      <c r="Q32" s="48">
        <v>6099</v>
      </c>
      <c r="R32" s="47">
        <v>7752</v>
      </c>
    </row>
    <row r="33" spans="1:20" s="4" customFormat="1" ht="21.75" customHeight="1">
      <c r="A33" s="64"/>
      <c r="B33" s="62"/>
      <c r="C33" s="67" t="s">
        <v>9</v>
      </c>
      <c r="D33" s="66"/>
      <c r="E33" s="8">
        <v>31000000</v>
      </c>
      <c r="F33" s="8">
        <v>34000000</v>
      </c>
      <c r="G33" s="20">
        <v>15925626</v>
      </c>
      <c r="H33" s="20">
        <v>16046064</v>
      </c>
      <c r="I33" s="20">
        <v>9041749</v>
      </c>
      <c r="J33" s="20">
        <v>9149884</v>
      </c>
      <c r="K33" s="20"/>
      <c r="L33" s="20"/>
      <c r="M33" s="6">
        <f>H33-J33-L33</f>
        <v>6896180</v>
      </c>
      <c r="N33" s="7">
        <f t="shared" si="1"/>
        <v>29.515754838709679</v>
      </c>
      <c r="O33" s="7">
        <f t="shared" si="2"/>
        <v>26.911423529411767</v>
      </c>
      <c r="P33" s="7">
        <f t="shared" si="3"/>
        <v>57.022606914692595</v>
      </c>
      <c r="Q33" s="48">
        <v>481</v>
      </c>
      <c r="R33" s="47">
        <v>539</v>
      </c>
    </row>
    <row r="34" spans="1:20" s="4" customFormat="1" ht="21.75" customHeight="1">
      <c r="A34" s="64"/>
      <c r="B34" s="62"/>
      <c r="C34" s="61" t="s">
        <v>35</v>
      </c>
      <c r="D34" s="42" t="s">
        <v>26</v>
      </c>
      <c r="E34" s="19">
        <f>SUM(E35:E36)</f>
        <v>44200000</v>
      </c>
      <c r="F34" s="19">
        <f t="shared" ref="F34:M34" si="14">SUM(F35:F36)</f>
        <v>52249000</v>
      </c>
      <c r="G34" s="19">
        <f t="shared" si="14"/>
        <v>3532459</v>
      </c>
      <c r="H34" s="19">
        <f t="shared" si="14"/>
        <v>37499158</v>
      </c>
      <c r="I34" s="19">
        <f t="shared" si="14"/>
        <v>4395155</v>
      </c>
      <c r="J34" s="19">
        <f>SUM(J35:J36)</f>
        <v>36254605</v>
      </c>
      <c r="K34" s="19">
        <f t="shared" si="14"/>
        <v>280</v>
      </c>
      <c r="L34" s="19">
        <f t="shared" si="14"/>
        <v>280</v>
      </c>
      <c r="M34" s="19">
        <f t="shared" si="14"/>
        <v>1244273</v>
      </c>
      <c r="N34" s="7">
        <f t="shared" si="1"/>
        <v>82.023993212669694</v>
      </c>
      <c r="O34" s="7">
        <f t="shared" si="2"/>
        <v>69.388131830274276</v>
      </c>
      <c r="P34" s="7">
        <f t="shared" si="3"/>
        <v>96.681117480024483</v>
      </c>
      <c r="Q34" s="49">
        <f>SUM(Q35:Q36)</f>
        <v>26889</v>
      </c>
      <c r="R34" s="49">
        <f>SUM(R35:R36)</f>
        <v>118123</v>
      </c>
    </row>
    <row r="35" spans="1:20" s="4" customFormat="1" ht="21.75" customHeight="1">
      <c r="A35" s="64"/>
      <c r="B35" s="62"/>
      <c r="C35" s="93"/>
      <c r="D35" s="43" t="s">
        <v>36</v>
      </c>
      <c r="E35" s="8">
        <v>19400000</v>
      </c>
      <c r="F35" s="8">
        <v>20500000</v>
      </c>
      <c r="G35" s="8">
        <v>40776</v>
      </c>
      <c r="H35" s="20">
        <v>14676211</v>
      </c>
      <c r="I35" s="8">
        <v>903472</v>
      </c>
      <c r="J35" s="8">
        <v>13431658</v>
      </c>
      <c r="K35" s="8">
        <v>280</v>
      </c>
      <c r="L35" s="8">
        <v>280</v>
      </c>
      <c r="M35" s="6">
        <f t="shared" ref="M35:M44" si="15">H35-J35-L35</f>
        <v>1244273</v>
      </c>
      <c r="N35" s="7">
        <f t="shared" si="1"/>
        <v>69.235350515463921</v>
      </c>
      <c r="O35" s="7">
        <f t="shared" si="2"/>
        <v>65.520282926829267</v>
      </c>
      <c r="P35" s="7">
        <f t="shared" si="3"/>
        <v>91.519929769338972</v>
      </c>
      <c r="Q35" s="48">
        <v>26889</v>
      </c>
      <c r="R35" s="47">
        <v>118123</v>
      </c>
    </row>
    <row r="36" spans="1:20" s="4" customFormat="1" ht="21.75" customHeight="1">
      <c r="A36" s="64"/>
      <c r="B36" s="62"/>
      <c r="C36" s="94"/>
      <c r="D36" s="43" t="s">
        <v>60</v>
      </c>
      <c r="E36" s="8">
        <v>24800000</v>
      </c>
      <c r="F36" s="8">
        <v>31749000</v>
      </c>
      <c r="G36" s="8">
        <v>3491683</v>
      </c>
      <c r="H36" s="20">
        <v>22822947</v>
      </c>
      <c r="I36" s="20">
        <v>3491683</v>
      </c>
      <c r="J36" s="20">
        <v>22822947</v>
      </c>
      <c r="K36" s="8"/>
      <c r="L36" s="8"/>
      <c r="M36" s="6">
        <f t="shared" si="15"/>
        <v>0</v>
      </c>
      <c r="N36" s="7">
        <f t="shared" si="1"/>
        <v>92.028012096774191</v>
      </c>
      <c r="O36" s="7">
        <f t="shared" si="2"/>
        <v>71.885561749976375</v>
      </c>
      <c r="P36" s="7">
        <f t="shared" si="3"/>
        <v>100</v>
      </c>
      <c r="Q36" s="48"/>
      <c r="R36" s="47"/>
    </row>
    <row r="37" spans="1:20" s="4" customFormat="1" ht="21.75" customHeight="1">
      <c r="A37" s="64"/>
      <c r="B37" s="62"/>
      <c r="C37" s="67" t="s">
        <v>11</v>
      </c>
      <c r="D37" s="66"/>
      <c r="E37" s="8">
        <v>17000000</v>
      </c>
      <c r="F37" s="8">
        <v>17500000</v>
      </c>
      <c r="G37" s="20">
        <v>6055</v>
      </c>
      <c r="H37" s="20">
        <v>10496616</v>
      </c>
      <c r="I37" s="20">
        <v>6055</v>
      </c>
      <c r="J37" s="20">
        <v>10496616</v>
      </c>
      <c r="K37" s="8"/>
      <c r="L37" s="8"/>
      <c r="M37" s="6">
        <f t="shared" si="15"/>
        <v>0</v>
      </c>
      <c r="N37" s="7">
        <f t="shared" si="1"/>
        <v>61.744799999999998</v>
      </c>
      <c r="O37" s="7">
        <f t="shared" si="2"/>
        <v>59.980662857142853</v>
      </c>
      <c r="P37" s="7">
        <f t="shared" si="3"/>
        <v>100</v>
      </c>
      <c r="Q37" s="48"/>
      <c r="R37" s="47">
        <v>236</v>
      </c>
      <c r="S37" s="37"/>
      <c r="T37" s="37"/>
    </row>
    <row r="38" spans="1:20" s="4" customFormat="1" ht="21.75" customHeight="1">
      <c r="A38" s="64"/>
      <c r="B38" s="62"/>
      <c r="C38" s="67" t="s">
        <v>37</v>
      </c>
      <c r="D38" s="66"/>
      <c r="E38" s="8">
        <v>62300000</v>
      </c>
      <c r="F38" s="8">
        <v>83300000</v>
      </c>
      <c r="G38" s="20">
        <v>3249033</v>
      </c>
      <c r="H38" s="20">
        <v>106691814</v>
      </c>
      <c r="I38" s="20">
        <v>3156916</v>
      </c>
      <c r="J38" s="20">
        <v>105537387</v>
      </c>
      <c r="K38" s="8"/>
      <c r="L38" s="8"/>
      <c r="M38" s="6">
        <f t="shared" si="15"/>
        <v>1154427</v>
      </c>
      <c r="N38" s="7">
        <f t="shared" si="1"/>
        <v>169.40190529695025</v>
      </c>
      <c r="O38" s="7">
        <f t="shared" si="2"/>
        <v>126.69554261704681</v>
      </c>
      <c r="P38" s="7">
        <f t="shared" si="3"/>
        <v>98.917979780529365</v>
      </c>
      <c r="Q38" s="48">
        <v>372854</v>
      </c>
      <c r="R38" s="47">
        <v>1459403</v>
      </c>
      <c r="S38" s="37"/>
      <c r="T38" s="37"/>
    </row>
    <row r="39" spans="1:20" s="4" customFormat="1" ht="21.75" customHeight="1">
      <c r="A39" s="64"/>
      <c r="B39" s="62"/>
      <c r="C39" s="86" t="s">
        <v>0</v>
      </c>
      <c r="D39" s="87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  <c r="T39" s="37"/>
    </row>
    <row r="40" spans="1:20" s="4" customFormat="1" ht="21.75" customHeight="1">
      <c r="A40" s="64"/>
      <c r="B40" s="62"/>
      <c r="C40" s="86" t="s">
        <v>2</v>
      </c>
      <c r="D40" s="87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  <c r="T40" s="37"/>
    </row>
    <row r="41" spans="1:20" s="4" customFormat="1" ht="21.75" customHeight="1">
      <c r="A41" s="64"/>
      <c r="B41" s="62"/>
      <c r="C41" s="86" t="s">
        <v>10</v>
      </c>
      <c r="D41" s="87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  <c r="T41" s="37"/>
    </row>
    <row r="42" spans="1:20" s="4" customFormat="1" ht="21.75" customHeight="1">
      <c r="A42" s="64"/>
      <c r="B42" s="62"/>
      <c r="C42" s="86" t="s">
        <v>12</v>
      </c>
      <c r="D42" s="87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  <c r="T42" s="37"/>
    </row>
    <row r="43" spans="1:20" s="4" customFormat="1" ht="21.75" customHeight="1">
      <c r="A43" s="64"/>
      <c r="B43" s="62"/>
      <c r="C43" s="86" t="s">
        <v>13</v>
      </c>
      <c r="D43" s="87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8"/>
      <c r="R43" s="47"/>
      <c r="S43" s="37"/>
      <c r="T43" s="37"/>
    </row>
    <row r="44" spans="1:20" s="4" customFormat="1" ht="21.75" customHeight="1" thickBot="1">
      <c r="A44" s="64"/>
      <c r="B44" s="62"/>
      <c r="C44" s="88" t="s">
        <v>38</v>
      </c>
      <c r="D44" s="89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  <c r="T44" s="37"/>
    </row>
    <row r="45" spans="1:20" s="5" customFormat="1" ht="21.75" customHeight="1">
      <c r="A45" s="58" t="s">
        <v>14</v>
      </c>
      <c r="B45" s="90" t="s">
        <v>15</v>
      </c>
      <c r="C45" s="90"/>
      <c r="D45" s="91"/>
      <c r="E45" s="35">
        <f>SUM(E46:E48)</f>
        <v>1250000</v>
      </c>
      <c r="F45" s="35">
        <f t="shared" ref="F45:M45" si="16">SUM(F46:F48)</f>
        <v>1350000</v>
      </c>
      <c r="G45" s="35">
        <f t="shared" si="16"/>
        <v>-78825</v>
      </c>
      <c r="H45" s="35">
        <f t="shared" si="16"/>
        <v>7670512</v>
      </c>
      <c r="I45" s="35">
        <f t="shared" si="16"/>
        <v>72521</v>
      </c>
      <c r="J45" s="35">
        <f t="shared" si="16"/>
        <v>-88090</v>
      </c>
      <c r="K45" s="35">
        <f t="shared" si="16"/>
        <v>327267</v>
      </c>
      <c r="L45" s="35">
        <f t="shared" si="16"/>
        <v>904188</v>
      </c>
      <c r="M45" s="35">
        <f t="shared" si="16"/>
        <v>6854414</v>
      </c>
      <c r="N45" s="36">
        <f t="shared" si="1"/>
        <v>-7.047200000000001</v>
      </c>
      <c r="O45" s="36">
        <f t="shared" si="2"/>
        <v>-6.525185185185185</v>
      </c>
      <c r="P45" s="36">
        <f t="shared" si="3"/>
        <v>-1.1484239904715616</v>
      </c>
      <c r="Q45" s="53">
        <f>SUM(Q46:Q48)</f>
        <v>104072</v>
      </c>
      <c r="R45" s="53">
        <f>SUM(R46:R48)</f>
        <v>3560407</v>
      </c>
      <c r="S45" s="38"/>
      <c r="T45" s="38"/>
    </row>
    <row r="46" spans="1:20" s="4" customFormat="1" ht="21.75" customHeight="1">
      <c r="A46" s="59"/>
      <c r="B46" s="67" t="s">
        <v>16</v>
      </c>
      <c r="C46" s="65"/>
      <c r="D46" s="66"/>
      <c r="E46" s="9">
        <v>340000</v>
      </c>
      <c r="F46" s="9">
        <v>340000</v>
      </c>
      <c r="G46" s="9">
        <v>-4533</v>
      </c>
      <c r="H46" s="20">
        <v>-17311</v>
      </c>
      <c r="I46" s="20">
        <v>1555</v>
      </c>
      <c r="J46" s="20">
        <v>-1142043</v>
      </c>
      <c r="K46" s="20">
        <v>18144</v>
      </c>
      <c r="L46" s="20">
        <v>32936</v>
      </c>
      <c r="M46" s="6">
        <f>H46-J46-L46</f>
        <v>1091796</v>
      </c>
      <c r="N46" s="7">
        <f t="shared" si="1"/>
        <v>-335.89499999999998</v>
      </c>
      <c r="O46" s="7">
        <f t="shared" si="2"/>
        <v>-335.89499999999998</v>
      </c>
      <c r="P46" s="7">
        <f t="shared" si="3"/>
        <v>6597.2098665588346</v>
      </c>
      <c r="Q46" s="48">
        <v>10743</v>
      </c>
      <c r="R46" s="47">
        <v>1275237</v>
      </c>
      <c r="S46" s="37"/>
      <c r="T46" s="37"/>
    </row>
    <row r="47" spans="1:20" s="4" customFormat="1" ht="21.75" customHeight="1">
      <c r="A47" s="59"/>
      <c r="B47" s="67" t="s">
        <v>1</v>
      </c>
      <c r="C47" s="65"/>
      <c r="D47" s="66"/>
      <c r="E47" s="9">
        <v>410000</v>
      </c>
      <c r="F47" s="9">
        <v>410000</v>
      </c>
      <c r="G47" s="9">
        <v>-1693</v>
      </c>
      <c r="H47" s="20">
        <v>1234572</v>
      </c>
      <c r="I47" s="20">
        <v>23885</v>
      </c>
      <c r="J47" s="20">
        <v>473249</v>
      </c>
      <c r="K47" s="20">
        <v>62113</v>
      </c>
      <c r="L47" s="20">
        <v>120554</v>
      </c>
      <c r="M47" s="6">
        <f>H47-J47-L47</f>
        <v>640769</v>
      </c>
      <c r="N47" s="7">
        <f t="shared" si="1"/>
        <v>115.42658536585367</v>
      </c>
      <c r="O47" s="7">
        <f t="shared" si="2"/>
        <v>115.42658536585367</v>
      </c>
      <c r="P47" s="7">
        <f t="shared" si="3"/>
        <v>38.333041734301446</v>
      </c>
      <c r="Q47" s="48">
        <v>2566</v>
      </c>
      <c r="R47" s="47">
        <v>119675</v>
      </c>
      <c r="S47" s="37"/>
      <c r="T47" s="37"/>
    </row>
    <row r="48" spans="1:20" s="4" customFormat="1" ht="21.75" customHeight="1">
      <c r="A48" s="60"/>
      <c r="B48" s="67" t="s">
        <v>17</v>
      </c>
      <c r="C48" s="65"/>
      <c r="D48" s="66"/>
      <c r="E48" s="8">
        <v>500000</v>
      </c>
      <c r="F48" s="8">
        <v>600000</v>
      </c>
      <c r="G48" s="9">
        <v>-72599</v>
      </c>
      <c r="H48" s="20">
        <v>6453251</v>
      </c>
      <c r="I48" s="20">
        <v>47081</v>
      </c>
      <c r="J48" s="20">
        <v>580704</v>
      </c>
      <c r="K48" s="20">
        <v>247010</v>
      </c>
      <c r="L48" s="20">
        <v>750698</v>
      </c>
      <c r="M48" s="6">
        <f>H48-J48-L48</f>
        <v>5121849</v>
      </c>
      <c r="N48" s="7">
        <f t="shared" si="1"/>
        <v>116.1408</v>
      </c>
      <c r="O48" s="7">
        <f t="shared" si="2"/>
        <v>96.784000000000006</v>
      </c>
      <c r="P48" s="7">
        <f t="shared" si="3"/>
        <v>8.9986272035598809</v>
      </c>
      <c r="Q48" s="48">
        <v>90763</v>
      </c>
      <c r="R48" s="47">
        <v>2165495</v>
      </c>
      <c r="S48" s="37"/>
      <c r="T48" s="37"/>
    </row>
    <row r="49" spans="19:20">
      <c r="S49" s="39"/>
      <c r="T49" s="39"/>
    </row>
    <row r="50" spans="19:20">
      <c r="S50" s="39"/>
      <c r="T50" s="39"/>
    </row>
    <row r="51" spans="19:20">
      <c r="S51" s="39"/>
      <c r="T51" s="39"/>
    </row>
    <row r="52" spans="19:20">
      <c r="S52" s="39"/>
      <c r="T52" s="39"/>
    </row>
    <row r="53" spans="19:20">
      <c r="S53" s="39"/>
      <c r="T53" s="39"/>
    </row>
    <row r="54" spans="19:20">
      <c r="S54" s="39"/>
      <c r="T54" s="39"/>
    </row>
    <row r="55" spans="19:20">
      <c r="S55" s="39"/>
      <c r="T55" s="39"/>
    </row>
    <row r="56" spans="19:20">
      <c r="S56" s="39"/>
      <c r="T56" s="39"/>
    </row>
    <row r="57" spans="19:20">
      <c r="S57" s="39"/>
      <c r="T57" s="39"/>
    </row>
    <row r="58" spans="19:20">
      <c r="S58" s="39"/>
      <c r="T58" s="39"/>
    </row>
    <row r="59" spans="19:20">
      <c r="S59" s="39"/>
      <c r="T59" s="39"/>
    </row>
    <row r="60" spans="19:20">
      <c r="S60" s="39"/>
      <c r="T60" s="39"/>
    </row>
    <row r="61" spans="19:20">
      <c r="S61" s="39"/>
      <c r="T61" s="39"/>
    </row>
    <row r="62" spans="19:20">
      <c r="S62" s="39"/>
      <c r="T62" s="39"/>
    </row>
    <row r="63" spans="19:20">
      <c r="S63" s="39"/>
      <c r="T63" s="39"/>
    </row>
    <row r="64" spans="19:20">
      <c r="S64" s="39"/>
      <c r="T64" s="39"/>
    </row>
    <row r="65" spans="19:20">
      <c r="S65" s="39"/>
      <c r="T65" s="39"/>
    </row>
    <row r="66" spans="19:20">
      <c r="S66" s="39"/>
      <c r="T66" s="39"/>
    </row>
    <row r="67" spans="19:20">
      <c r="S67" s="39"/>
      <c r="T67" s="39"/>
    </row>
    <row r="68" spans="19:20">
      <c r="S68" s="39"/>
      <c r="T68" s="39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징수실적(7월말)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2016-07-05T06:05:07Z</cp:lastPrinted>
  <dcterms:created xsi:type="dcterms:W3CDTF">1999-04-08T04:49:33Z</dcterms:created>
  <dcterms:modified xsi:type="dcterms:W3CDTF">2016-08-03T06:22:08Z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