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L45" i="18"/>
  <c r="R45"/>
  <c r="Q45"/>
  <c r="R34"/>
  <c r="Q34"/>
  <c r="Q31" s="1"/>
  <c r="Q9" s="1"/>
  <c r="R24"/>
  <c r="Q24"/>
  <c r="R16"/>
  <c r="Q16"/>
  <c r="R13"/>
  <c r="Q13"/>
  <c r="M46"/>
  <c r="H16"/>
  <c r="G16"/>
  <c r="M12"/>
  <c r="N12"/>
  <c r="O12"/>
  <c r="P12"/>
  <c r="E13"/>
  <c r="F13"/>
  <c r="G13"/>
  <c r="H13"/>
  <c r="I13"/>
  <c r="J13"/>
  <c r="N13" s="1"/>
  <c r="K13"/>
  <c r="L13"/>
  <c r="M14"/>
  <c r="N14"/>
  <c r="O14"/>
  <c r="P14"/>
  <c r="M15"/>
  <c r="N15"/>
  <c r="O15"/>
  <c r="P15"/>
  <c r="E16"/>
  <c r="F16"/>
  <c r="I16"/>
  <c r="J16"/>
  <c r="N16" s="1"/>
  <c r="K16"/>
  <c r="L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G24"/>
  <c r="H24"/>
  <c r="P24" s="1"/>
  <c r="I24"/>
  <c r="J24"/>
  <c r="N24" s="1"/>
  <c r="K24"/>
  <c r="L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N32"/>
  <c r="O32"/>
  <c r="P32"/>
  <c r="M33"/>
  <c r="N33"/>
  <c r="O33"/>
  <c r="P33"/>
  <c r="E34"/>
  <c r="F34"/>
  <c r="G34"/>
  <c r="G31" s="1"/>
  <c r="G9" s="1"/>
  <c r="H34"/>
  <c r="H31" s="1"/>
  <c r="H9" s="1"/>
  <c r="I34"/>
  <c r="I31" s="1"/>
  <c r="I9" s="1"/>
  <c r="J34"/>
  <c r="N34" s="1"/>
  <c r="K34"/>
  <c r="K31"/>
  <c r="K9" s="1"/>
  <c r="L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I45"/>
  <c r="J45"/>
  <c r="N45" s="1"/>
  <c r="K45"/>
  <c r="N46"/>
  <c r="O46"/>
  <c r="P46"/>
  <c r="M47"/>
  <c r="N47"/>
  <c r="O47"/>
  <c r="P47"/>
  <c r="M48"/>
  <c r="N48"/>
  <c r="O48"/>
  <c r="P48"/>
  <c r="F11"/>
  <c r="F8" s="1"/>
  <c r="E31"/>
  <c r="E9" s="1"/>
  <c r="F31"/>
  <c r="F9" s="1"/>
  <c r="O34"/>
  <c r="P34"/>
  <c r="G11"/>
  <c r="G8" s="1"/>
  <c r="G7" s="1"/>
  <c r="O45"/>
  <c r="L31"/>
  <c r="L9" s="1"/>
  <c r="F10"/>
  <c r="K11"/>
  <c r="K8" s="1"/>
  <c r="K7" s="1"/>
  <c r="M13"/>
  <c r="M34"/>
  <c r="O24"/>
  <c r="O13"/>
  <c r="I11" l="1"/>
  <c r="E11"/>
  <c r="E10" s="1"/>
  <c r="Q11"/>
  <c r="Q8" s="1"/>
  <c r="Q7" s="1"/>
  <c r="H11"/>
  <c r="F7"/>
  <c r="M45"/>
  <c r="M16"/>
  <c r="M11" s="1"/>
  <c r="P45"/>
  <c r="M24"/>
  <c r="L11"/>
  <c r="L10" s="1"/>
  <c r="I8"/>
  <c r="I7" s="1"/>
  <c r="I10"/>
  <c r="E8"/>
  <c r="E7" s="1"/>
  <c r="Q10"/>
  <c r="L8"/>
  <c r="H10"/>
  <c r="H8"/>
  <c r="H7" s="1"/>
  <c r="G10"/>
  <c r="O16"/>
  <c r="P16"/>
  <c r="K10"/>
  <c r="J11"/>
  <c r="R11"/>
  <c r="M31"/>
  <c r="P13"/>
  <c r="J31"/>
  <c r="R31"/>
  <c r="J9" l="1"/>
  <c r="O31"/>
  <c r="N31"/>
  <c r="P31"/>
  <c r="R10"/>
  <c r="R8"/>
  <c r="R9"/>
  <c r="M9"/>
  <c r="M8"/>
  <c r="M10"/>
  <c r="L7"/>
  <c r="J10"/>
  <c r="P11"/>
  <c r="J8"/>
  <c r="O11"/>
  <c r="N11"/>
  <c r="N8" l="1"/>
  <c r="O8"/>
  <c r="J7"/>
  <c r="P8"/>
  <c r="R7"/>
  <c r="M7"/>
  <c r="O10"/>
  <c r="P10"/>
  <c r="N10"/>
  <c r="N9"/>
  <c r="O9"/>
  <c r="P9"/>
  <c r="N7" l="1"/>
  <c r="P7"/>
  <c r="O7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<sst xmlns="http://schemas.openxmlformats.org/spreadsheetml/2006/main" count="75" uniqueCount="63">
  <si>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</si>
  <si>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</si>
  <si>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</si>
  <si>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</si>
  <si>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</si>
  <si>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</si>
  <si>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</si>
  <si>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</si>
  <si>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</si>
  <si>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</si>
  <si>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</si>
  <si>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</si>
  <si>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</si>
  <si>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</si>
  <si>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</si>
  <si>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</si>
  <si>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</si>
  <si>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</si>
  <si>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</si>
  <si>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</si>
  <si>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</si>
  <si>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</si>
  <si>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</si>
  <si>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</si>
  <si>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</si>
  <si>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</si>
  <si>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</si>
  <si>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</si>
  <si>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</si>
  <si>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</si>
  <si>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</si>
  <si>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</si>
  <si>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</si>
  <si>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</si>
  <si>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</si>
  <si>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</si>
  <si>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</si>
  <si>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</si>
  <si>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</si>
  <si>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</si>
  <si>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※ 매월  10일까지 제출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</si>
  <si>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</si>
  <si>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</si>
  <si>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</si>
  <si>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</si>
  <si>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</si>
  <si>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</si>
  <si>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</si>
  <si>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</si>
  <si>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</si>
  <si>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</si>
  <si>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</si>
  <si>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</si>
  <si>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</si>
  <si>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</si>
  <si>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</si>
  <si>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</si>
  <si>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</si>
  <si>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</si>
  <si>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</si>
  <si>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</si>
  <si>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</si>
  <si>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2015년</t>
    </r>
    <r>
      <rPr>
        <b/>
        <sz val="24"/>
        <rFont val="휴먼엑스포"/>
        <family val="1"/>
        <charset val="129"/>
      </rPr>
      <t xml:space="preserve">  12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(2015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</si>
</sst>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5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20" fillId="7" borderId="22" xfId="0" applyNumberFormat="1" applyFont="1" applyFill="1" applyBorder="1" applyAlignment="1" applyProtection="1">
      <alignment horizontal="center" vertical="center" wrapText="1"/>
    </xf>
    <xf numFmtId="3" fontId="20" fillId="7" borderId="12" xfId="0" applyNumberFormat="1" applyFont="1" applyFill="1" applyBorder="1" applyAlignment="1" applyProtection="1">
      <alignment horizontal="center" vertical="center" wrapText="1"/>
    </xf>
    <xf numFmtId="3" fontId="20" fillId="7" borderId="2" xfId="0" applyNumberFormat="1" applyFont="1" applyFill="1" applyBorder="1" applyAlignment="1" applyProtection="1">
      <alignment horizontal="center" vertical="center" wrapText="1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20" fillId="6" borderId="23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5" borderId="15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6" xfId="0" applyNumberFormat="1" applyFont="1" applyFill="1" applyBorder="1" applyAlignment="1" applyProtection="1">
      <alignment horizontal="center" vertical="center"/>
    </xf>
    <xf numFmtId="3" fontId="12" fillId="9" borderId="1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0" xfId="0" applyNumberFormat="1" applyFont="1" applyFill="1" applyBorder="1" applyAlignment="1" applyProtection="1">
      <alignment horizontal="center" vertical="center"/>
    </xf>
    <xf numFmtId="3" fontId="12" fillId="5" borderId="11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19" xfId="0" applyNumberFormat="1" applyFont="1" applyFill="1" applyBorder="1" applyAlignment="1" applyProtection="1">
      <alignment horizontal="center" vertical="center"/>
    </xf>
    <xf numFmtId="3" fontId="12" fillId="5" borderId="20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21" fillId="2" borderId="10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7" borderId="13" xfId="0" applyNumberFormat="1" applyFont="1" applyFill="1" applyBorder="1" applyAlignment="1" applyProtection="1">
      <alignment horizontal="center" vertical="center"/>
    </xf>
    <xf numFmtId="3" fontId="12" fillId="7" borderId="14" xfId="0" applyNumberFormat="1" applyFont="1" applyFill="1" applyBorder="1" applyAlignment="1" applyProtection="1">
      <alignment horizontal="center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 activeCell="C1" sqref="C1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4" t="s">
        <v>40</v>
      </c>
      <c r="G1" s="92" t="s">
        <v>62</v>
      </c>
      <c r="H1" s="92"/>
      <c r="I1" s="92"/>
      <c r="J1" s="92"/>
      <c r="K1" s="92"/>
      <c r="L1" s="92"/>
      <c r="M1" s="92"/>
      <c r="N1" s="92"/>
      <c r="O1" s="12"/>
      <c r="P1" s="12"/>
      <c r="Q1" s="12"/>
    </row>
    <row r="2" spans="1:18" s="10" customFormat="1" ht="14.25" customHeight="1">
      <c r="E2" s="13"/>
      <c r="G2" s="92"/>
      <c r="H2" s="92"/>
      <c r="I2" s="92"/>
      <c r="J2" s="92"/>
      <c r="K2" s="92"/>
      <c r="L2" s="92"/>
      <c r="M2" s="92"/>
      <c r="N2" s="92"/>
      <c r="O2" s="15"/>
      <c r="P2" s="14"/>
      <c r="Q2" s="12"/>
    </row>
    <row r="3" spans="1:18" s="10" customFormat="1" ht="20.25" customHeight="1">
      <c r="A3" s="16"/>
      <c r="B3" s="70"/>
      <c r="C3" s="70"/>
      <c r="D3" s="11"/>
      <c r="L3" s="22"/>
      <c r="M3" s="21"/>
      <c r="N3" s="21"/>
      <c r="O3" s="21"/>
      <c r="P3" s="14"/>
      <c r="Q3" s="12"/>
    </row>
    <row r="4" spans="1:18" ht="15.75" customHeight="1">
      <c r="N4" s="1"/>
      <c r="O4" s="1"/>
      <c r="P4" s="3"/>
      <c r="R4" s="23" t="s">
        <v>41</v>
      </c>
    </row>
    <row r="5" spans="1:18" s="4" customFormat="1" ht="27.75" customHeight="1">
      <c r="A5" s="54" t="s">
        <v>42</v>
      </c>
      <c r="B5" s="74"/>
      <c r="C5" s="74"/>
      <c r="D5" s="55"/>
      <c r="E5" s="56" t="s">
        <v>43</v>
      </c>
      <c r="F5" s="56"/>
      <c r="G5" s="54" t="s">
        <v>44</v>
      </c>
      <c r="H5" s="55"/>
      <c r="I5" s="54" t="s">
        <v>45</v>
      </c>
      <c r="J5" s="55"/>
      <c r="K5" s="54" t="s">
        <v>46</v>
      </c>
      <c r="L5" s="55"/>
      <c r="M5" s="56" t="s">
        <v>47</v>
      </c>
      <c r="N5" s="56" t="s">
        <v>48</v>
      </c>
      <c r="O5" s="56"/>
      <c r="P5" s="56"/>
      <c r="Q5" s="54" t="s">
        <v>49</v>
      </c>
      <c r="R5" s="55"/>
    </row>
    <row r="6" spans="1:18" s="4" customFormat="1" ht="36" customHeight="1" thickBot="1">
      <c r="A6" s="75"/>
      <c r="B6" s="76"/>
      <c r="C6" s="76"/>
      <c r="D6" s="77"/>
      <c r="E6" s="40" t="s">
        <v>50</v>
      </c>
      <c r="F6" s="40" t="s">
        <v>51</v>
      </c>
      <c r="G6" s="40" t="s">
        <v>52</v>
      </c>
      <c r="H6" s="40" t="s">
        <v>53</v>
      </c>
      <c r="I6" s="40" t="s">
        <v>52</v>
      </c>
      <c r="J6" s="40" t="s">
        <v>53</v>
      </c>
      <c r="K6" s="40" t="s">
        <v>52</v>
      </c>
      <c r="L6" s="40" t="s">
        <v>53</v>
      </c>
      <c r="M6" s="57"/>
      <c r="N6" s="41" t="s">
        <v>54</v>
      </c>
      <c r="O6" s="41" t="s">
        <v>55</v>
      </c>
      <c r="P6" s="40" t="s">
        <v>56</v>
      </c>
      <c r="Q6" s="40" t="s">
        <v>52</v>
      </c>
      <c r="R6" s="40" t="s">
        <v>53</v>
      </c>
    </row>
    <row r="7" spans="1:18" s="4" customFormat="1" ht="21.75" customHeight="1">
      <c r="A7" s="71" t="s">
        <v>57</v>
      </c>
      <c r="B7" s="78" t="s">
        <v>58</v>
      </c>
      <c r="C7" s="78"/>
      <c r="D7" s="79"/>
      <c r="E7" s="27">
        <f t="shared" ref="E7:M7" si="0">SUM(E8:E9)</f>
        <v>241084000</v>
      </c>
      <c r="F7" s="27">
        <f t="shared" si="0"/>
        <v>274861000</v>
      </c>
      <c r="G7" s="27">
        <f>SUM(G8:G9)</f>
        <v>29382850</v>
      </c>
      <c r="H7" s="27">
        <f t="shared" si="0"/>
        <v>320270905</v>
      </c>
      <c r="I7" s="27">
        <f t="shared" si="0"/>
        <v>28016684</v>
      </c>
      <c r="J7" s="27">
        <f>SUM(J8:J9)</f>
        <v>306929552</v>
      </c>
      <c r="K7" s="27">
        <f t="shared" si="0"/>
        <v>594920</v>
      </c>
      <c r="L7" s="27">
        <f t="shared" si="0"/>
        <v>2321082</v>
      </c>
      <c r="M7" s="27">
        <f t="shared" si="0"/>
        <v>11020271</v>
      </c>
      <c r="N7" s="28">
        <f t="shared" ref="N7:N48" si="1">+J7/E7*100</f>
        <v>127.31228617411358</v>
      </c>
      <c r="O7" s="28">
        <f t="shared" ref="O7:O48" si="2">+J7/F7*100</f>
        <v>111.66718887001066</v>
      </c>
      <c r="P7" s="28">
        <f t="shared" ref="P7:P48" si="3">+J7/H7*100</f>
        <v>95.834353732506543</v>
      </c>
      <c r="Q7" s="27">
        <f>SUM(Q8:Q9)</f>
        <v>337801</v>
      </c>
      <c r="R7" s="27">
        <f>SUM(R8:R9)</f>
        <v>3814607</v>
      </c>
    </row>
    <row r="8" spans="1:18" s="4" customFormat="1" ht="21.75" customHeight="1">
      <c r="A8" s="72"/>
      <c r="B8" s="80" t="s">
        <v>27</v>
      </c>
      <c r="C8" s="81"/>
      <c r="D8" s="82"/>
      <c r="E8" s="17">
        <f t="shared" ref="E8:M8" si="4">E11+E46+E47</f>
        <v>89654000</v>
      </c>
      <c r="F8" s="17">
        <f t="shared" si="4"/>
        <v>94154000</v>
      </c>
      <c r="G8" s="17">
        <f t="shared" si="4"/>
        <v>14428129</v>
      </c>
      <c r="H8" s="17">
        <f t="shared" si="4"/>
        <v>121295973</v>
      </c>
      <c r="I8" s="17">
        <f t="shared" si="4"/>
        <v>14085773</v>
      </c>
      <c r="J8" s="17">
        <f t="shared" si="4"/>
        <v>118355197</v>
      </c>
      <c r="K8" s="17">
        <f t="shared" si="4"/>
        <v>78304</v>
      </c>
      <c r="L8" s="17">
        <f t="shared" si="4"/>
        <v>395727</v>
      </c>
      <c r="M8" s="17">
        <f t="shared" si="4"/>
        <v>2545049</v>
      </c>
      <c r="N8" s="18">
        <f t="shared" si="1"/>
        <v>132.01329221228278</v>
      </c>
      <c r="O8" s="18">
        <f t="shared" si="2"/>
        <v>125.70384370286978</v>
      </c>
      <c r="P8" s="18">
        <f t="shared" si="3"/>
        <v>97.575536988354926</v>
      </c>
      <c r="Q8" s="17">
        <f>Q11+Q46+Q47</f>
        <v>42187</v>
      </c>
      <c r="R8" s="17">
        <f>R11+R46+R47</f>
        <v>483514</v>
      </c>
    </row>
    <row r="9" spans="1:18" s="4" customFormat="1" ht="21.75" customHeight="1" thickBot="1">
      <c r="A9" s="73"/>
      <c r="B9" s="83" t="s">
        <v>17</v>
      </c>
      <c r="C9" s="84"/>
      <c r="D9" s="85"/>
      <c r="E9" s="29">
        <f>E31+E48</f>
        <v>151430000</v>
      </c>
      <c r="F9" s="29">
        <f t="shared" ref="F9:M9" si="5">F31+F48</f>
        <v>180707000</v>
      </c>
      <c r="G9" s="29">
        <f t="shared" si="5"/>
        <v>14954721</v>
      </c>
      <c r="H9" s="29">
        <f t="shared" si="5"/>
        <v>198974932</v>
      </c>
      <c r="I9" s="29">
        <f t="shared" si="5"/>
        <v>13930911</v>
      </c>
      <c r="J9" s="29">
        <f t="shared" si="5"/>
        <v>188574355</v>
      </c>
      <c r="K9" s="29">
        <f t="shared" si="5"/>
        <v>516616</v>
      </c>
      <c r="L9" s="29">
        <f t="shared" si="5"/>
        <v>1925355</v>
      </c>
      <c r="M9" s="29">
        <f t="shared" si="5"/>
        <v>8475222</v>
      </c>
      <c r="N9" s="30">
        <f t="shared" si="1"/>
        <v>124.52905963151291</v>
      </c>
      <c r="O9" s="30">
        <f t="shared" si="2"/>
        <v>104.35365259785176</v>
      </c>
      <c r="P9" s="30">
        <f t="shared" si="3"/>
        <v>94.772920942624069</v>
      </c>
      <c r="Q9" s="29">
        <f>Q31+Q48</f>
        <v>295614</v>
      </c>
      <c r="R9" s="29">
        <f>R31+R48</f>
        <v>3331093</v>
      </c>
    </row>
    <row r="10" spans="1:18" s="4" customFormat="1" ht="21.75" customHeight="1">
      <c r="A10" s="63" t="s">
        <v>18</v>
      </c>
      <c r="B10" s="68" t="s">
        <v>15</v>
      </c>
      <c r="C10" s="68"/>
      <c r="D10" s="69"/>
      <c r="E10" s="25">
        <f t="shared" ref="E10:M10" si="6">SUM(E11,E31)</f>
        <v>239332000</v>
      </c>
      <c r="F10" s="25">
        <f t="shared" si="6"/>
        <v>273109000</v>
      </c>
      <c r="G10" s="25">
        <f t="shared" si="6"/>
        <v>29502769</v>
      </c>
      <c r="H10" s="25">
        <f t="shared" si="6"/>
        <v>309867415</v>
      </c>
      <c r="I10" s="25">
        <f t="shared" si="6"/>
        <v>27878796</v>
      </c>
      <c r="J10" s="25">
        <f t="shared" si="6"/>
        <v>305298282</v>
      </c>
      <c r="K10" s="25">
        <f t="shared" si="6"/>
        <v>142277</v>
      </c>
      <c r="L10" s="25">
        <f t="shared" si="6"/>
        <v>176454</v>
      </c>
      <c r="M10" s="25">
        <f t="shared" si="6"/>
        <v>4392679</v>
      </c>
      <c r="N10" s="26">
        <f t="shared" si="1"/>
        <v>127.56266692293549</v>
      </c>
      <c r="O10" s="26">
        <f t="shared" si="2"/>
        <v>111.78623992618333</v>
      </c>
      <c r="P10" s="26">
        <f t="shared" si="3"/>
        <v>98.525455475852482</v>
      </c>
      <c r="Q10" s="25">
        <f>SUM(Q11,Q31)</f>
        <v>195865</v>
      </c>
      <c r="R10" s="25">
        <f>SUM(R11,R31)</f>
        <v>1748404</v>
      </c>
    </row>
    <row r="11" spans="1:18" s="4" customFormat="1" ht="21.75" customHeight="1">
      <c r="A11" s="64"/>
      <c r="B11" s="61" t="s">
        <v>19</v>
      </c>
      <c r="C11" s="65" t="s">
        <v>7</v>
      </c>
      <c r="D11" s="66"/>
      <c r="E11" s="6">
        <f t="shared" ref="E11:M11" si="7">SUM(E12,E13,E16,E19:E23,E24)</f>
        <v>88902000</v>
      </c>
      <c r="F11" s="6">
        <f t="shared" si="7"/>
        <v>93402000</v>
      </c>
      <c r="G11" s="6">
        <f t="shared" si="7"/>
        <v>14427913</v>
      </c>
      <c r="H11" s="6">
        <f t="shared" si="7"/>
        <v>118321108</v>
      </c>
      <c r="I11" s="6">
        <f t="shared" si="7"/>
        <v>14025433</v>
      </c>
      <c r="J11" s="6">
        <f t="shared" si="7"/>
        <v>117393667</v>
      </c>
      <c r="K11" s="6">
        <f t="shared" si="7"/>
        <v>10421</v>
      </c>
      <c r="L11" s="6">
        <f t="shared" si="7"/>
        <v>10494</v>
      </c>
      <c r="M11" s="6">
        <f t="shared" si="7"/>
        <v>916947</v>
      </c>
      <c r="N11" s="7">
        <f t="shared" si="1"/>
        <v>132.04839823626017</v>
      </c>
      <c r="O11" s="7">
        <f t="shared" si="2"/>
        <v>125.68645960471937</v>
      </c>
      <c r="P11" s="7">
        <f t="shared" si="3"/>
        <v>99.216166062271824</v>
      </c>
      <c r="Q11" s="6">
        <f>SUM(Q12,Q13,Q16,Q19:Q23,Q24)</f>
        <v>33583</v>
      </c>
      <c r="R11" s="6">
        <f>SUM(R12,R13,R16,R19:R23,R24)</f>
        <v>398941</v>
      </c>
    </row>
    <row r="12" spans="1:18" s="4" customFormat="1" ht="21.75" customHeight="1">
      <c r="A12" s="64"/>
      <c r="B12" s="62"/>
      <c r="C12" s="67" t="s">
        <v>20</v>
      </c>
      <c r="D12" s="66"/>
      <c r="E12" s="9">
        <v>54071000</v>
      </c>
      <c r="F12" s="9">
        <v>54071000</v>
      </c>
      <c r="G12" s="9">
        <v>9081971</v>
      </c>
      <c r="H12" s="20">
        <v>74539573</v>
      </c>
      <c r="I12" s="9">
        <v>9088213</v>
      </c>
      <c r="J12" s="20">
        <v>74429549</v>
      </c>
      <c r="K12" s="9"/>
      <c r="L12" s="20"/>
      <c r="M12" s="6">
        <f>H12-J12-L12</f>
        <v>110024</v>
      </c>
      <c r="N12" s="7">
        <f t="shared" si="1"/>
        <v>137.65151190101903</v>
      </c>
      <c r="O12" s="7">
        <f t="shared" si="2"/>
        <v>137.65151190101903</v>
      </c>
      <c r="P12" s="7">
        <f t="shared" si="3"/>
        <v>99.852395183428271</v>
      </c>
      <c r="Q12" s="48">
        <v>27011</v>
      </c>
      <c r="R12" s="47">
        <v>297186</v>
      </c>
    </row>
    <row r="13" spans="1:18" s="4" customFormat="1" ht="21.75" customHeight="1">
      <c r="A13" s="64"/>
      <c r="B13" s="62"/>
      <c r="C13" s="61" t="s">
        <v>59</v>
      </c>
      <c r="D13" s="42" t="s">
        <v>26</v>
      </c>
      <c r="E13" s="19">
        <f t="shared" ref="E13:M13" si="8">SUM(E14:E15)</f>
        <v>6639000</v>
      </c>
      <c r="F13" s="19">
        <f t="shared" si="8"/>
        <v>6639000</v>
      </c>
      <c r="G13" s="19">
        <f t="shared" si="8"/>
        <v>1140279</v>
      </c>
      <c r="H13" s="19">
        <f t="shared" si="8"/>
        <v>8827969</v>
      </c>
      <c r="I13" s="19">
        <f t="shared" si="8"/>
        <v>1142446</v>
      </c>
      <c r="J13" s="19">
        <f t="shared" si="8"/>
        <v>8813658</v>
      </c>
      <c r="K13" s="19">
        <f t="shared" si="8"/>
        <v>24</v>
      </c>
      <c r="L13" s="19">
        <f t="shared" si="8"/>
        <v>24</v>
      </c>
      <c r="M13" s="19">
        <f t="shared" si="8"/>
        <v>14287</v>
      </c>
      <c r="N13" s="7">
        <f t="shared" si="1"/>
        <v>132.75580659737912</v>
      </c>
      <c r="O13" s="7">
        <f t="shared" si="2"/>
        <v>132.75580659737912</v>
      </c>
      <c r="P13" s="7">
        <f t="shared" si="3"/>
        <v>99.837890232736427</v>
      </c>
      <c r="Q13" s="49">
        <f>SUM(Q14:Q15)</f>
        <v>3430</v>
      </c>
      <c r="R13" s="49">
        <f>SUM(R14:R15)</f>
        <v>29788</v>
      </c>
    </row>
    <row r="14" spans="1:18" s="4" customFormat="1" ht="21.75" customHeight="1">
      <c r="A14" s="64"/>
      <c r="B14" s="62"/>
      <c r="C14" s="93"/>
      <c r="D14" s="43" t="s">
        <v>28</v>
      </c>
      <c r="E14" s="8">
        <v>5776000</v>
      </c>
      <c r="F14" s="8">
        <v>5776000</v>
      </c>
      <c r="G14" s="9">
        <v>1115063</v>
      </c>
      <c r="H14" s="20">
        <v>7808217</v>
      </c>
      <c r="I14" s="9">
        <v>1115079</v>
      </c>
      <c r="J14" s="20">
        <v>7808229</v>
      </c>
      <c r="K14" s="9"/>
      <c r="L14" s="20"/>
      <c r="M14" s="6">
        <f>H14-J14-L14</f>
        <v>-12</v>
      </c>
      <c r="N14" s="7">
        <f t="shared" si="1"/>
        <v>135.1840200831025</v>
      </c>
      <c r="O14" s="7">
        <f t="shared" si="2"/>
        <v>135.1840200831025</v>
      </c>
      <c r="P14" s="7">
        <f t="shared" si="3"/>
        <v>100.00015368425339</v>
      </c>
      <c r="Q14" s="48">
        <v>3430</v>
      </c>
      <c r="R14" s="47">
        <v>29129</v>
      </c>
    </row>
    <row r="15" spans="1:18" s="4" customFormat="1" ht="21.75" customHeight="1">
      <c r="A15" s="64"/>
      <c r="B15" s="62"/>
      <c r="C15" s="94"/>
      <c r="D15" s="43" t="s">
        <v>29</v>
      </c>
      <c r="E15" s="8">
        <v>863000</v>
      </c>
      <c r="F15" s="8">
        <v>863000</v>
      </c>
      <c r="G15" s="9">
        <v>25216</v>
      </c>
      <c r="H15" s="20">
        <v>1019752</v>
      </c>
      <c r="I15" s="9">
        <v>27367</v>
      </c>
      <c r="J15" s="20">
        <v>1005429</v>
      </c>
      <c r="K15" s="9">
        <v>24</v>
      </c>
      <c r="L15" s="20">
        <v>24</v>
      </c>
      <c r="M15" s="6">
        <f>H15-J15-L15</f>
        <v>14299</v>
      </c>
      <c r="N15" s="7">
        <f t="shared" si="1"/>
        <v>116.50393974507531</v>
      </c>
      <c r="O15" s="7">
        <f t="shared" si="2"/>
        <v>116.50393974507531</v>
      </c>
      <c r="P15" s="7">
        <f t="shared" si="3"/>
        <v>98.595442813546825</v>
      </c>
      <c r="Q15" s="48"/>
      <c r="R15" s="47">
        <v>659</v>
      </c>
    </row>
    <row r="16" spans="1:18" s="4" customFormat="1" ht="21.75" customHeight="1">
      <c r="A16" s="64"/>
      <c r="B16" s="62"/>
      <c r="C16" s="61" t="s">
        <v>60</v>
      </c>
      <c r="D16" s="42" t="s">
        <v>26</v>
      </c>
      <c r="E16" s="19">
        <f t="shared" ref="E16:M16" si="9">SUM(E17:E18)</f>
        <v>6733000</v>
      </c>
      <c r="F16" s="19">
        <f t="shared" si="9"/>
        <v>10733000</v>
      </c>
      <c r="G16" s="19">
        <f t="shared" si="9"/>
        <v>132729</v>
      </c>
      <c r="H16" s="19">
        <f t="shared" si="9"/>
        <v>9839949</v>
      </c>
      <c r="I16" s="19">
        <f t="shared" si="9"/>
        <v>148046</v>
      </c>
      <c r="J16" s="19">
        <f t="shared" si="9"/>
        <v>9731496</v>
      </c>
      <c r="K16" s="19">
        <f t="shared" si="9"/>
        <v>7024</v>
      </c>
      <c r="L16" s="19">
        <f t="shared" si="9"/>
        <v>7024</v>
      </c>
      <c r="M16" s="19">
        <f t="shared" si="9"/>
        <v>101429</v>
      </c>
      <c r="N16" s="7">
        <f t="shared" si="1"/>
        <v>144.53432348136047</v>
      </c>
      <c r="O16" s="7">
        <f t="shared" si="2"/>
        <v>90.668927606447397</v>
      </c>
      <c r="P16" s="7">
        <f t="shared" si="3"/>
        <v>98.897829653385401</v>
      </c>
      <c r="Q16" s="49">
        <f>SUM(Q17:Q18)</f>
        <v>0</v>
      </c>
      <c r="R16" s="49">
        <f>SUM(R17:R18)</f>
        <v>3167</v>
      </c>
    </row>
    <row r="17" spans="1:18" s="4" customFormat="1" ht="21.75" customHeight="1">
      <c r="A17" s="64"/>
      <c r="B17" s="62"/>
      <c r="C17" s="93"/>
      <c r="D17" s="44" t="s">
        <v>30</v>
      </c>
      <c r="E17" s="8">
        <v>1009000</v>
      </c>
      <c r="F17" s="8">
        <v>3009000</v>
      </c>
      <c r="G17" s="20">
        <v>131717</v>
      </c>
      <c r="H17" s="20">
        <v>2124844</v>
      </c>
      <c r="I17" s="20">
        <v>132533</v>
      </c>
      <c r="J17" s="20">
        <v>2124292</v>
      </c>
      <c r="K17" s="20"/>
      <c r="L17" s="20"/>
      <c r="M17" s="6">
        <f t="shared" ref="M17:M23" si="10">H17-J17-L17</f>
        <v>552</v>
      </c>
      <c r="N17" s="7">
        <f t="shared" si="1"/>
        <v>210.53439048562933</v>
      </c>
      <c r="O17" s="7">
        <f t="shared" si="2"/>
        <v>70.597939514788962</v>
      </c>
      <c r="P17" s="7">
        <f t="shared" si="3"/>
        <v>99.974021622293208</v>
      </c>
      <c r="Q17" s="48"/>
      <c r="R17" s="47"/>
    </row>
    <row r="18" spans="1:18" s="4" customFormat="1" ht="21.75" customHeight="1">
      <c r="A18" s="64"/>
      <c r="B18" s="62"/>
      <c r="C18" s="94"/>
      <c r="D18" s="44" t="s">
        <v>31</v>
      </c>
      <c r="E18" s="8">
        <v>5724000</v>
      </c>
      <c r="F18" s="8">
        <v>7724000</v>
      </c>
      <c r="G18" s="20">
        <v>1012</v>
      </c>
      <c r="H18" s="20">
        <v>7715105</v>
      </c>
      <c r="I18" s="20">
        <v>15513</v>
      </c>
      <c r="J18" s="20">
        <v>7607204</v>
      </c>
      <c r="K18" s="20">
        <v>7024</v>
      </c>
      <c r="L18" s="20">
        <v>7024</v>
      </c>
      <c r="M18" s="6">
        <f t="shared" si="10"/>
        <v>100877</v>
      </c>
      <c r="N18" s="7">
        <f t="shared" si="1"/>
        <v>132.90013976240391</v>
      </c>
      <c r="O18" s="7">
        <f t="shared" si="2"/>
        <v>98.487881926462975</v>
      </c>
      <c r="P18" s="7">
        <f t="shared" si="3"/>
        <v>98.601431866448991</v>
      </c>
      <c r="Q18" s="48"/>
      <c r="R18" s="47">
        <v>3167</v>
      </c>
    </row>
    <row r="19" spans="1:18" s="4" customFormat="1" ht="21.75" customHeight="1">
      <c r="A19" s="64"/>
      <c r="B19" s="62"/>
      <c r="C19" s="67" t="s">
        <v>32</v>
      </c>
      <c r="D19" s="66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48"/>
      <c r="R19" s="47"/>
    </row>
    <row r="20" spans="1:18" s="4" customFormat="1" ht="21.75" customHeight="1">
      <c r="A20" s="64"/>
      <c r="B20" s="62"/>
      <c r="C20" s="86" t="s">
        <v>21</v>
      </c>
      <c r="D20" s="87"/>
      <c r="E20" s="8"/>
      <c r="F20" s="8"/>
      <c r="G20" s="8">
        <v>31810</v>
      </c>
      <c r="H20" s="20">
        <v>279917</v>
      </c>
      <c r="I20" s="20">
        <v>31810</v>
      </c>
      <c r="J20" s="20">
        <v>279722</v>
      </c>
      <c r="K20" s="20"/>
      <c r="L20" s="20"/>
      <c r="M20" s="6">
        <f t="shared" si="10"/>
        <v>195</v>
      </c>
      <c r="N20" s="7" t="e">
        <f t="shared" si="1"/>
        <v>#DIV/0!</v>
      </c>
      <c r="O20" s="7" t="e">
        <f t="shared" si="2"/>
        <v>#DIV/0!</v>
      </c>
      <c r="P20" s="7">
        <f t="shared" si="3"/>
        <v>99.930336492603161</v>
      </c>
      <c r="Q20" s="48">
        <v>72</v>
      </c>
      <c r="R20" s="47">
        <v>1676</v>
      </c>
    </row>
    <row r="21" spans="1:18" s="4" customFormat="1" ht="21.75" customHeight="1">
      <c r="A21" s="64"/>
      <c r="B21" s="62"/>
      <c r="C21" s="86" t="s">
        <v>22</v>
      </c>
      <c r="D21" s="87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8"/>
      <c r="R21" s="47"/>
    </row>
    <row r="22" spans="1:18" s="4" customFormat="1" ht="21.75" customHeight="1">
      <c r="A22" s="64"/>
      <c r="B22" s="62"/>
      <c r="C22" s="86" t="s">
        <v>23</v>
      </c>
      <c r="D22" s="87"/>
      <c r="E22" s="8"/>
      <c r="F22" s="8"/>
      <c r="G22" s="20"/>
      <c r="H22" s="20"/>
      <c r="I22" s="20"/>
      <c r="J22" s="20"/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8"/>
      <c r="R22" s="47"/>
    </row>
    <row r="23" spans="1:18" s="4" customFormat="1" ht="21.75" customHeight="1">
      <c r="A23" s="64"/>
      <c r="B23" s="62"/>
      <c r="C23" s="86" t="s">
        <v>24</v>
      </c>
      <c r="D23" s="87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8"/>
      <c r="R23" s="47"/>
    </row>
    <row r="24" spans="1:18" s="4" customFormat="1" ht="21.75" customHeight="1">
      <c r="A24" s="64"/>
      <c r="B24" s="62"/>
      <c r="C24" s="61" t="s">
        <v>33</v>
      </c>
      <c r="D24" s="42" t="s">
        <v>26</v>
      </c>
      <c r="E24" s="6">
        <f>SUM(E25:E30)</f>
        <v>21459000</v>
      </c>
      <c r="F24" s="6">
        <f t="shared" ref="F24:M24" si="11">SUM(F25:F30)</f>
        <v>21959000</v>
      </c>
      <c r="G24" s="6">
        <f t="shared" si="11"/>
        <v>4041124</v>
      </c>
      <c r="H24" s="6">
        <f t="shared" si="11"/>
        <v>24833700</v>
      </c>
      <c r="I24" s="6">
        <f t="shared" si="11"/>
        <v>3614918</v>
      </c>
      <c r="J24" s="6">
        <f t="shared" si="11"/>
        <v>24139242</v>
      </c>
      <c r="K24" s="6">
        <f t="shared" si="11"/>
        <v>3373</v>
      </c>
      <c r="L24" s="6">
        <f t="shared" si="11"/>
        <v>3446</v>
      </c>
      <c r="M24" s="6">
        <f t="shared" si="11"/>
        <v>691012</v>
      </c>
      <c r="N24" s="7">
        <f t="shared" si="1"/>
        <v>112.49006011463723</v>
      </c>
      <c r="O24" s="7">
        <f t="shared" si="2"/>
        <v>109.92869438499019</v>
      </c>
      <c r="P24" s="7">
        <f t="shared" si="3"/>
        <v>97.203566121842499</v>
      </c>
      <c r="Q24" s="50">
        <f>SUM(Q25:Q30)</f>
        <v>3070</v>
      </c>
      <c r="R24" s="50">
        <f>SUM(R25:R30)</f>
        <v>67124</v>
      </c>
    </row>
    <row r="25" spans="1:18" s="4" customFormat="1" ht="21.75" customHeight="1">
      <c r="A25" s="64"/>
      <c r="B25" s="62"/>
      <c r="C25" s="93"/>
      <c r="D25" s="45" t="s">
        <v>39</v>
      </c>
      <c r="E25" s="46">
        <v>2385000</v>
      </c>
      <c r="F25" s="8">
        <v>2385000</v>
      </c>
      <c r="G25" s="20">
        <v>637409</v>
      </c>
      <c r="H25" s="47">
        <v>4643819</v>
      </c>
      <c r="I25" s="20">
        <v>637677</v>
      </c>
      <c r="J25" s="47">
        <v>4640155</v>
      </c>
      <c r="K25" s="20"/>
      <c r="L25" s="20"/>
      <c r="M25" s="6">
        <f t="shared" ref="M25:M30" si="12">H25-J25-L25</f>
        <v>3664</v>
      </c>
      <c r="N25" s="7">
        <f t="shared" si="1"/>
        <v>194.55576519916141</v>
      </c>
      <c r="O25" s="7">
        <f t="shared" si="2"/>
        <v>194.55576519916141</v>
      </c>
      <c r="P25" s="7">
        <f t="shared" si="3"/>
        <v>99.921099422694979</v>
      </c>
      <c r="Q25" s="48">
        <v>1783</v>
      </c>
      <c r="R25" s="47">
        <v>18354</v>
      </c>
    </row>
    <row r="26" spans="1:18" s="4" customFormat="1" ht="21.75" customHeight="1">
      <c r="A26" s="64"/>
      <c r="B26" s="62"/>
      <c r="C26" s="93"/>
      <c r="D26" s="45" t="s">
        <v>34</v>
      </c>
      <c r="E26" s="46">
        <v>1789000</v>
      </c>
      <c r="F26" s="8">
        <v>1789000</v>
      </c>
      <c r="G26" s="20">
        <v>210535</v>
      </c>
      <c r="H26" s="47">
        <v>1407677</v>
      </c>
      <c r="I26" s="20">
        <v>210535</v>
      </c>
      <c r="J26" s="47">
        <v>1407642</v>
      </c>
      <c r="K26" s="20"/>
      <c r="L26" s="20"/>
      <c r="M26" s="6">
        <f t="shared" si="12"/>
        <v>35</v>
      </c>
      <c r="N26" s="7">
        <f t="shared" si="1"/>
        <v>78.683174958077146</v>
      </c>
      <c r="O26" s="7">
        <f t="shared" si="2"/>
        <v>78.683174958077146</v>
      </c>
      <c r="P26" s="7">
        <f t="shared" si="3"/>
        <v>99.997513634164662</v>
      </c>
      <c r="Q26" s="48">
        <v>683</v>
      </c>
      <c r="R26" s="47">
        <v>5924</v>
      </c>
    </row>
    <row r="27" spans="1:18" s="4" customFormat="1" ht="21.75" customHeight="1">
      <c r="A27" s="64"/>
      <c r="B27" s="62"/>
      <c r="C27" s="93"/>
      <c r="D27" s="45" t="s">
        <v>25</v>
      </c>
      <c r="E27" s="46">
        <v>85000</v>
      </c>
      <c r="F27" s="8">
        <v>85000</v>
      </c>
      <c r="G27" s="20">
        <v>-8</v>
      </c>
      <c r="H27" s="47">
        <v>129831</v>
      </c>
      <c r="I27" s="20">
        <v>3074</v>
      </c>
      <c r="J27" s="47">
        <v>118167</v>
      </c>
      <c r="K27" s="20">
        <v>13</v>
      </c>
      <c r="L27" s="20">
        <v>16</v>
      </c>
      <c r="M27" s="6">
        <f t="shared" si="12"/>
        <v>11648</v>
      </c>
      <c r="N27" s="7">
        <f t="shared" si="1"/>
        <v>139.02000000000001</v>
      </c>
      <c r="O27" s="7">
        <f t="shared" si="2"/>
        <v>139.02000000000001</v>
      </c>
      <c r="P27" s="7">
        <f t="shared" si="3"/>
        <v>91.016013124754494</v>
      </c>
      <c r="Q27" s="48"/>
      <c r="R27" s="47">
        <v>63</v>
      </c>
    </row>
    <row r="28" spans="1:18" s="4" customFormat="1" ht="21.75" customHeight="1">
      <c r="A28" s="64"/>
      <c r="B28" s="62"/>
      <c r="C28" s="93"/>
      <c r="D28" s="45" t="s">
        <v>3</v>
      </c>
      <c r="E28" s="46">
        <v>3000000</v>
      </c>
      <c r="F28" s="8">
        <v>3300000</v>
      </c>
      <c r="G28" s="20">
        <v>636</v>
      </c>
      <c r="H28" s="47">
        <v>4575937</v>
      </c>
      <c r="I28" s="20">
        <v>20491</v>
      </c>
      <c r="J28" s="47">
        <v>4492502</v>
      </c>
      <c r="K28" s="20">
        <v>3257</v>
      </c>
      <c r="L28" s="20">
        <v>3257</v>
      </c>
      <c r="M28" s="6">
        <f t="shared" si="12"/>
        <v>80178</v>
      </c>
      <c r="N28" s="7">
        <f t="shared" si="1"/>
        <v>149.75006666666667</v>
      </c>
      <c r="O28" s="7">
        <f t="shared" si="2"/>
        <v>136.13642424242425</v>
      </c>
      <c r="P28" s="7">
        <f t="shared" si="3"/>
        <v>98.176657589472924</v>
      </c>
      <c r="Q28" s="48">
        <v>60</v>
      </c>
      <c r="R28" s="47">
        <v>458</v>
      </c>
    </row>
    <row r="29" spans="1:18" s="4" customFormat="1" ht="21.75" customHeight="1">
      <c r="A29" s="64"/>
      <c r="B29" s="62"/>
      <c r="C29" s="93"/>
      <c r="D29" s="45" t="s">
        <v>4</v>
      </c>
      <c r="E29" s="46">
        <v>5800000</v>
      </c>
      <c r="F29" s="8">
        <v>6000000</v>
      </c>
      <c r="G29" s="20">
        <v>2534318</v>
      </c>
      <c r="H29" s="47">
        <v>6353311</v>
      </c>
      <c r="I29" s="20">
        <v>2084907</v>
      </c>
      <c r="J29" s="47">
        <v>5757651</v>
      </c>
      <c r="K29" s="20">
        <v>103</v>
      </c>
      <c r="L29" s="20">
        <v>173</v>
      </c>
      <c r="M29" s="6">
        <f t="shared" si="12"/>
        <v>595487</v>
      </c>
      <c r="N29" s="7">
        <f t="shared" si="1"/>
        <v>99.269844827586212</v>
      </c>
      <c r="O29" s="7">
        <f t="shared" si="2"/>
        <v>95.960849999999994</v>
      </c>
      <c r="P29" s="7">
        <f t="shared" si="3"/>
        <v>90.624416150885736</v>
      </c>
      <c r="Q29" s="48">
        <v>536</v>
      </c>
      <c r="R29" s="47">
        <v>42271</v>
      </c>
    </row>
    <row r="30" spans="1:18" s="4" customFormat="1" ht="21.75" customHeight="1">
      <c r="A30" s="64"/>
      <c r="B30" s="62"/>
      <c r="C30" s="94"/>
      <c r="D30" s="45" t="s">
        <v>5</v>
      </c>
      <c r="E30" s="46">
        <v>8400000</v>
      </c>
      <c r="F30" s="8">
        <v>8400000</v>
      </c>
      <c r="G30" s="20">
        <v>658234</v>
      </c>
      <c r="H30" s="47">
        <v>7723125</v>
      </c>
      <c r="I30" s="20">
        <v>658234</v>
      </c>
      <c r="J30" s="47">
        <v>7723125</v>
      </c>
      <c r="K30" s="20"/>
      <c r="L30" s="20"/>
      <c r="M30" s="6">
        <f t="shared" si="12"/>
        <v>0</v>
      </c>
      <c r="N30" s="7">
        <f t="shared" si="1"/>
        <v>91.941964285714278</v>
      </c>
      <c r="O30" s="7">
        <f t="shared" si="2"/>
        <v>91.941964285714278</v>
      </c>
      <c r="P30" s="7">
        <f t="shared" si="3"/>
        <v>100</v>
      </c>
      <c r="Q30" s="48">
        <v>8</v>
      </c>
      <c r="R30" s="47">
        <v>54</v>
      </c>
    </row>
    <row r="31" spans="1:18" s="5" customFormat="1" ht="21.75" customHeight="1">
      <c r="A31" s="64"/>
      <c r="B31" s="61" t="s">
        <v>6</v>
      </c>
      <c r="C31" s="65" t="s">
        <v>7</v>
      </c>
      <c r="D31" s="66"/>
      <c r="E31" s="6">
        <f>SUM(E32,E33,E34,E37:E44)</f>
        <v>150430000</v>
      </c>
      <c r="F31" s="6">
        <f t="shared" ref="F31:M31" si="13">SUM(F32,F33,F34,F37:F44)</f>
        <v>179707000</v>
      </c>
      <c r="G31" s="6">
        <f t="shared" si="13"/>
        <v>15074856</v>
      </c>
      <c r="H31" s="6">
        <f>SUM(H32,H33,H34,H37:H44)</f>
        <v>191546307</v>
      </c>
      <c r="I31" s="6">
        <f t="shared" si="13"/>
        <v>13853363</v>
      </c>
      <c r="J31" s="6">
        <f t="shared" si="13"/>
        <v>187904615</v>
      </c>
      <c r="K31" s="6">
        <f t="shared" si="13"/>
        <v>131856</v>
      </c>
      <c r="L31" s="6">
        <f t="shared" si="13"/>
        <v>165960</v>
      </c>
      <c r="M31" s="6">
        <f t="shared" si="13"/>
        <v>3475732</v>
      </c>
      <c r="N31" s="7">
        <f t="shared" si="1"/>
        <v>124.91166323206808</v>
      </c>
      <c r="O31" s="7">
        <f t="shared" si="2"/>
        <v>104.56165591768824</v>
      </c>
      <c r="P31" s="7">
        <f t="shared" si="3"/>
        <v>98.098792893981496</v>
      </c>
      <c r="Q31" s="50">
        <f>SUM(Q32,Q33,Q34,Q37:Q44)</f>
        <v>162282</v>
      </c>
      <c r="R31" s="50">
        <f>SUM(R32,R33,R34,R37:R44)</f>
        <v>1349463</v>
      </c>
    </row>
    <row r="32" spans="1:18" s="4" customFormat="1" ht="21.75" customHeight="1">
      <c r="A32" s="64"/>
      <c r="B32" s="62"/>
      <c r="C32" s="67" t="s">
        <v>8</v>
      </c>
      <c r="D32" s="66"/>
      <c r="E32" s="8">
        <v>8550000</v>
      </c>
      <c r="F32" s="8">
        <v>10550000</v>
      </c>
      <c r="G32" s="20">
        <v>549717</v>
      </c>
      <c r="H32" s="20">
        <v>11050017</v>
      </c>
      <c r="I32" s="20">
        <v>585269</v>
      </c>
      <c r="J32" s="20">
        <v>10922883</v>
      </c>
      <c r="K32" s="20">
        <v>130</v>
      </c>
      <c r="L32" s="20">
        <v>165</v>
      </c>
      <c r="M32" s="6">
        <f>H32-J32-L32</f>
        <v>126969</v>
      </c>
      <c r="N32" s="7">
        <f t="shared" si="1"/>
        <v>127.75301754385966</v>
      </c>
      <c r="O32" s="7">
        <f t="shared" si="2"/>
        <v>103.53443601895735</v>
      </c>
      <c r="P32" s="7">
        <f t="shared" si="3"/>
        <v>98.84946783339791</v>
      </c>
      <c r="Q32" s="48"/>
      <c r="R32" s="47">
        <v>4467</v>
      </c>
    </row>
    <row r="33" spans="1:20" s="4" customFormat="1" ht="21.75" customHeight="1">
      <c r="A33" s="64"/>
      <c r="B33" s="62"/>
      <c r="C33" s="67" t="s">
        <v>9</v>
      </c>
      <c r="D33" s="66"/>
      <c r="E33" s="8">
        <v>29500000</v>
      </c>
      <c r="F33" s="8">
        <v>34500000</v>
      </c>
      <c r="G33" s="20">
        <v>5874</v>
      </c>
      <c r="H33" s="20">
        <v>36181548</v>
      </c>
      <c r="I33" s="20">
        <v>153741</v>
      </c>
      <c r="J33" s="20">
        <v>35596427</v>
      </c>
      <c r="K33" s="20">
        <v>23990</v>
      </c>
      <c r="L33" s="20">
        <v>23990</v>
      </c>
      <c r="M33" s="6">
        <f>H33-J33-L33</f>
        <v>561131</v>
      </c>
      <c r="N33" s="7">
        <f t="shared" si="1"/>
        <v>120.66585423728813</v>
      </c>
      <c r="O33" s="7">
        <f t="shared" si="2"/>
        <v>103.17804927536231</v>
      </c>
      <c r="P33" s="7">
        <f t="shared" si="3"/>
        <v>98.382819331002651</v>
      </c>
      <c r="Q33" s="48">
        <v>299</v>
      </c>
      <c r="R33" s="47">
        <v>5706</v>
      </c>
    </row>
    <row r="34" spans="1:20" s="4" customFormat="1" ht="21.75" customHeight="1">
      <c r="A34" s="64"/>
      <c r="B34" s="62"/>
      <c r="C34" s="61" t="s">
        <v>35</v>
      </c>
      <c r="D34" s="42" t="s">
        <v>26</v>
      </c>
      <c r="E34" s="19">
        <f>SUM(E35:E36)</f>
        <v>44980000</v>
      </c>
      <c r="F34" s="19">
        <f t="shared" ref="F34:M34" si="14">SUM(F35:F36)</f>
        <v>46257000</v>
      </c>
      <c r="G34" s="19">
        <f t="shared" si="14"/>
        <v>11300470</v>
      </c>
      <c r="H34" s="19">
        <f t="shared" si="14"/>
        <v>51931599</v>
      </c>
      <c r="I34" s="19">
        <f t="shared" si="14"/>
        <v>9796921</v>
      </c>
      <c r="J34" s="19">
        <f t="shared" si="14"/>
        <v>49891300</v>
      </c>
      <c r="K34" s="19">
        <f t="shared" si="14"/>
        <v>397</v>
      </c>
      <c r="L34" s="19">
        <f t="shared" si="14"/>
        <v>630</v>
      </c>
      <c r="M34" s="19">
        <f t="shared" si="14"/>
        <v>2039669</v>
      </c>
      <c r="N34" s="7">
        <f t="shared" si="1"/>
        <v>110.91885282347711</v>
      </c>
      <c r="O34" s="7">
        <f t="shared" si="2"/>
        <v>107.85675681518472</v>
      </c>
      <c r="P34" s="7">
        <f t="shared" si="3"/>
        <v>96.071180092105394</v>
      </c>
      <c r="Q34" s="49">
        <f>SUM(Q35:Q36)</f>
        <v>1907</v>
      </c>
      <c r="R34" s="49">
        <f>SUM(R35:R36)</f>
        <v>165790</v>
      </c>
    </row>
    <row r="35" spans="1:20" s="4" customFormat="1" ht="21.75" customHeight="1">
      <c r="A35" s="64"/>
      <c r="B35" s="62"/>
      <c r="C35" s="93"/>
      <c r="D35" s="43" t="s">
        <v>36</v>
      </c>
      <c r="E35" s="8">
        <v>19600000</v>
      </c>
      <c r="F35" s="8">
        <v>19600000</v>
      </c>
      <c r="G35" s="8">
        <v>8535017</v>
      </c>
      <c r="H35" s="20">
        <v>22345573</v>
      </c>
      <c r="I35" s="8">
        <v>7031468</v>
      </c>
      <c r="J35" s="8">
        <v>20305274</v>
      </c>
      <c r="K35" s="8">
        <v>397</v>
      </c>
      <c r="L35" s="8">
        <v>630</v>
      </c>
      <c r="M35" s="6">
        <f t="shared" ref="M35:M44" si="15">H35-J35-L35</f>
        <v>2039669</v>
      </c>
      <c r="N35" s="7">
        <f t="shared" si="1"/>
        <v>103.59833673469387</v>
      </c>
      <c r="O35" s="7">
        <f t="shared" si="2"/>
        <v>103.59833673469387</v>
      </c>
      <c r="P35" s="7">
        <f t="shared" si="3"/>
        <v>90.869336848063824</v>
      </c>
      <c r="Q35" s="48">
        <v>1907</v>
      </c>
      <c r="R35" s="47">
        <v>165790</v>
      </c>
    </row>
    <row r="36" spans="1:20" s="4" customFormat="1" ht="21.75" customHeight="1">
      <c r="A36" s="64"/>
      <c r="B36" s="62"/>
      <c r="C36" s="94"/>
      <c r="D36" s="43" t="s">
        <v>61</v>
      </c>
      <c r="E36" s="8">
        <v>25380000</v>
      </c>
      <c r="F36" s="8">
        <v>26657000</v>
      </c>
      <c r="G36" s="8">
        <v>2765453</v>
      </c>
      <c r="H36" s="20">
        <v>29586026</v>
      </c>
      <c r="I36" s="20">
        <v>2765453</v>
      </c>
      <c r="J36" s="20">
        <v>29586026</v>
      </c>
      <c r="K36" s="8"/>
      <c r="L36" s="8"/>
      <c r="M36" s="6">
        <f t="shared" si="15"/>
        <v>0</v>
      </c>
      <c r="N36" s="7">
        <f t="shared" si="1"/>
        <v>116.57220646178092</v>
      </c>
      <c r="O36" s="7">
        <f t="shared" si="2"/>
        <v>110.98783058858837</v>
      </c>
      <c r="P36" s="7">
        <f t="shared" si="3"/>
        <v>100</v>
      </c>
      <c r="Q36" s="48"/>
      <c r="R36" s="47"/>
    </row>
    <row r="37" spans="1:20" s="4" customFormat="1" ht="21.75" customHeight="1">
      <c r="A37" s="64"/>
      <c r="B37" s="62"/>
      <c r="C37" s="67" t="s">
        <v>11</v>
      </c>
      <c r="D37" s="66"/>
      <c r="E37" s="8">
        <v>16900000</v>
      </c>
      <c r="F37" s="8">
        <v>16900000</v>
      </c>
      <c r="G37" s="20">
        <v>1496593</v>
      </c>
      <c r="H37" s="20">
        <v>17412046</v>
      </c>
      <c r="I37" s="20">
        <v>1496593</v>
      </c>
      <c r="J37" s="20">
        <v>17412046</v>
      </c>
      <c r="K37" s="8"/>
      <c r="L37" s="8"/>
      <c r="M37" s="6">
        <f t="shared" si="15"/>
        <v>0</v>
      </c>
      <c r="N37" s="7">
        <f t="shared" si="1"/>
        <v>103.02985798816569</v>
      </c>
      <c r="O37" s="7">
        <f t="shared" si="2"/>
        <v>103.02985798816569</v>
      </c>
      <c r="P37" s="7">
        <f t="shared" si="3"/>
        <v>100</v>
      </c>
      <c r="Q37" s="48">
        <v>17</v>
      </c>
      <c r="R37" s="47">
        <v>107</v>
      </c>
      <c r="S37" s="37"/>
      <c r="T37" s="37"/>
    </row>
    <row r="38" spans="1:20" s="4" customFormat="1" ht="21.75" customHeight="1">
      <c r="A38" s="64"/>
      <c r="B38" s="62"/>
      <c r="C38" s="67" t="s">
        <v>37</v>
      </c>
      <c r="D38" s="66"/>
      <c r="E38" s="8">
        <v>50500000</v>
      </c>
      <c r="F38" s="8">
        <v>71500000</v>
      </c>
      <c r="G38" s="20">
        <v>1722202</v>
      </c>
      <c r="H38" s="20">
        <v>74966595</v>
      </c>
      <c r="I38" s="20">
        <v>1820839</v>
      </c>
      <c r="J38" s="20">
        <v>74077457</v>
      </c>
      <c r="K38" s="8">
        <v>107339</v>
      </c>
      <c r="L38" s="8">
        <v>141175</v>
      </c>
      <c r="M38" s="6">
        <f t="shared" si="15"/>
        <v>747963</v>
      </c>
      <c r="N38" s="7">
        <f t="shared" si="1"/>
        <v>146.68803366336633</v>
      </c>
      <c r="O38" s="7">
        <f t="shared" si="2"/>
        <v>103.60483496503497</v>
      </c>
      <c r="P38" s="7">
        <f t="shared" si="3"/>
        <v>98.81395440195729</v>
      </c>
      <c r="Q38" s="48">
        <v>160059</v>
      </c>
      <c r="R38" s="47">
        <v>1173393</v>
      </c>
      <c r="S38" s="37"/>
      <c r="T38" s="37"/>
    </row>
    <row r="39" spans="1:20" s="4" customFormat="1" ht="21.75" customHeight="1">
      <c r="A39" s="64"/>
      <c r="B39" s="62"/>
      <c r="C39" s="86" t="s">
        <v>0</v>
      </c>
      <c r="D39" s="87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8"/>
      <c r="R39" s="47"/>
      <c r="S39" s="37"/>
      <c r="T39" s="37"/>
    </row>
    <row r="40" spans="1:20" s="4" customFormat="1" ht="21.75" customHeight="1">
      <c r="A40" s="64"/>
      <c r="B40" s="62"/>
      <c r="C40" s="86" t="s">
        <v>2</v>
      </c>
      <c r="D40" s="87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8"/>
      <c r="R40" s="47"/>
      <c r="S40" s="37"/>
      <c r="T40" s="37"/>
    </row>
    <row r="41" spans="1:20" s="4" customFormat="1" ht="21.75" customHeight="1">
      <c r="A41" s="64"/>
      <c r="B41" s="62"/>
      <c r="C41" s="86" t="s">
        <v>10</v>
      </c>
      <c r="D41" s="87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8"/>
      <c r="R41" s="47"/>
      <c r="S41" s="37"/>
      <c r="T41" s="37"/>
    </row>
    <row r="42" spans="1:20" s="4" customFormat="1" ht="21.75" customHeight="1">
      <c r="A42" s="64"/>
      <c r="B42" s="62"/>
      <c r="C42" s="86" t="s">
        <v>12</v>
      </c>
      <c r="D42" s="87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8"/>
      <c r="R42" s="47"/>
      <c r="S42" s="37"/>
      <c r="T42" s="37"/>
    </row>
    <row r="43" spans="1:20" s="4" customFormat="1" ht="21.75" customHeight="1">
      <c r="A43" s="64"/>
      <c r="B43" s="62"/>
      <c r="C43" s="86" t="s">
        <v>13</v>
      </c>
      <c r="D43" s="87"/>
      <c r="E43" s="8"/>
      <c r="F43" s="20"/>
      <c r="G43" s="20"/>
      <c r="H43" s="20">
        <v>4502</v>
      </c>
      <c r="I43" s="20"/>
      <c r="J43" s="20">
        <v>4502</v>
      </c>
      <c r="K43" s="20"/>
      <c r="L43" s="20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>
        <f t="shared" si="3"/>
        <v>100</v>
      </c>
      <c r="Q43" s="48"/>
      <c r="R43" s="47"/>
      <c r="S43" s="37"/>
      <c r="T43" s="37"/>
    </row>
    <row r="44" spans="1:20" s="4" customFormat="1" ht="21.75" customHeight="1" thickBot="1">
      <c r="A44" s="64"/>
      <c r="B44" s="62"/>
      <c r="C44" s="88" t="s">
        <v>38</v>
      </c>
      <c r="D44" s="89"/>
      <c r="E44" s="31"/>
      <c r="F44" s="32"/>
      <c r="G44" s="32"/>
      <c r="H44" s="32"/>
      <c r="I44" s="32"/>
      <c r="J44" s="32"/>
      <c r="K44" s="32"/>
      <c r="L44" s="32"/>
      <c r="M44" s="33">
        <f t="shared" si="15"/>
        <v>0</v>
      </c>
      <c r="N44" s="34" t="e">
        <f t="shared" si="1"/>
        <v>#DIV/0!</v>
      </c>
      <c r="O44" s="34" t="e">
        <f t="shared" si="2"/>
        <v>#DIV/0!</v>
      </c>
      <c r="P44" s="34" t="e">
        <f t="shared" si="3"/>
        <v>#DIV/0!</v>
      </c>
      <c r="Q44" s="51"/>
      <c r="R44" s="52"/>
      <c r="S44" s="37"/>
      <c r="T44" s="37"/>
    </row>
    <row r="45" spans="1:20" s="5" customFormat="1" ht="21.75" customHeight="1">
      <c r="A45" s="58" t="s">
        <v>14</v>
      </c>
      <c r="B45" s="90" t="s">
        <v>15</v>
      </c>
      <c r="C45" s="90"/>
      <c r="D45" s="91"/>
      <c r="E45" s="35">
        <f>SUM(E46:E48)</f>
        <v>1752000</v>
      </c>
      <c r="F45" s="35">
        <f t="shared" ref="F45:M45" si="16">SUM(F46:F48)</f>
        <v>1752000</v>
      </c>
      <c r="G45" s="35">
        <f t="shared" si="16"/>
        <v>-119919</v>
      </c>
      <c r="H45" s="35">
        <f t="shared" si="16"/>
        <v>10403490</v>
      </c>
      <c r="I45" s="35">
        <f t="shared" si="16"/>
        <v>137888</v>
      </c>
      <c r="J45" s="35">
        <f t="shared" si="16"/>
        <v>1631270</v>
      </c>
      <c r="K45" s="35">
        <f t="shared" si="16"/>
        <v>452643</v>
      </c>
      <c r="L45" s="35">
        <f t="shared" si="16"/>
        <v>2144628</v>
      </c>
      <c r="M45" s="35">
        <f t="shared" si="16"/>
        <v>6627592</v>
      </c>
      <c r="N45" s="36">
        <f t="shared" si="1"/>
        <v>93.109018264840188</v>
      </c>
      <c r="O45" s="36">
        <f t="shared" si="2"/>
        <v>93.109018264840188</v>
      </c>
      <c r="P45" s="36">
        <f t="shared" si="3"/>
        <v>15.680026606456101</v>
      </c>
      <c r="Q45" s="53">
        <f>SUM(Q46:Q48)</f>
        <v>141936</v>
      </c>
      <c r="R45" s="53">
        <f>SUM(R46:R48)</f>
        <v>2066203</v>
      </c>
      <c r="S45" s="38"/>
      <c r="T45" s="38"/>
    </row>
    <row r="46" spans="1:20" s="4" customFormat="1" ht="21.75" customHeight="1">
      <c r="A46" s="59"/>
      <c r="B46" s="67" t="s">
        <v>16</v>
      </c>
      <c r="C46" s="65"/>
      <c r="D46" s="66"/>
      <c r="E46" s="9">
        <v>340000</v>
      </c>
      <c r="F46" s="9">
        <v>340000</v>
      </c>
      <c r="G46" s="9">
        <v>86</v>
      </c>
      <c r="H46" s="20">
        <v>1724390</v>
      </c>
      <c r="I46" s="20">
        <v>30874</v>
      </c>
      <c r="J46" s="20">
        <v>462684</v>
      </c>
      <c r="K46" s="20">
        <v>41279</v>
      </c>
      <c r="L46" s="20">
        <v>277417</v>
      </c>
      <c r="M46" s="6">
        <f>H46-J46-L46</f>
        <v>984289</v>
      </c>
      <c r="N46" s="7">
        <f t="shared" si="1"/>
        <v>136.08352941176472</v>
      </c>
      <c r="O46" s="7">
        <f t="shared" si="2"/>
        <v>136.08352941176472</v>
      </c>
      <c r="P46" s="7">
        <f t="shared" si="3"/>
        <v>26.831749198267214</v>
      </c>
      <c r="Q46" s="48">
        <v>7862</v>
      </c>
      <c r="R46" s="47">
        <v>73817</v>
      </c>
      <c r="S46" s="37"/>
      <c r="T46" s="37"/>
    </row>
    <row r="47" spans="1:20" s="4" customFormat="1" ht="21.75" customHeight="1">
      <c r="A47" s="59"/>
      <c r="B47" s="67" t="s">
        <v>1</v>
      </c>
      <c r="C47" s="65"/>
      <c r="D47" s="66"/>
      <c r="E47" s="9">
        <v>412000</v>
      </c>
      <c r="F47" s="9">
        <v>412000</v>
      </c>
      <c r="G47" s="9">
        <v>130</v>
      </c>
      <c r="H47" s="20">
        <v>1250475</v>
      </c>
      <c r="I47" s="20">
        <v>29466</v>
      </c>
      <c r="J47" s="20">
        <v>498846</v>
      </c>
      <c r="K47" s="20">
        <v>26604</v>
      </c>
      <c r="L47" s="20">
        <v>107816</v>
      </c>
      <c r="M47" s="6">
        <f>H47-J47-L47</f>
        <v>643813</v>
      </c>
      <c r="N47" s="7">
        <f t="shared" si="1"/>
        <v>121.07912621359222</v>
      </c>
      <c r="O47" s="7">
        <f t="shared" si="2"/>
        <v>121.07912621359222</v>
      </c>
      <c r="P47" s="7">
        <f t="shared" si="3"/>
        <v>39.89252084208001</v>
      </c>
      <c r="Q47" s="48">
        <v>742</v>
      </c>
      <c r="R47" s="47">
        <v>10756</v>
      </c>
      <c r="S47" s="37"/>
      <c r="T47" s="37"/>
    </row>
    <row r="48" spans="1:20" s="4" customFormat="1" ht="21.75" customHeight="1">
      <c r="A48" s="60"/>
      <c r="B48" s="67" t="s">
        <v>17</v>
      </c>
      <c r="C48" s="65"/>
      <c r="D48" s="66"/>
      <c r="E48" s="8">
        <v>1000000</v>
      </c>
      <c r="F48" s="8">
        <v>1000000</v>
      </c>
      <c r="G48" s="9">
        <v>-120135</v>
      </c>
      <c r="H48" s="20">
        <v>7428625</v>
      </c>
      <c r="I48" s="20">
        <v>77548</v>
      </c>
      <c r="J48" s="20">
        <v>669740</v>
      </c>
      <c r="K48" s="20">
        <v>384760</v>
      </c>
      <c r="L48" s="20">
        <v>1759395</v>
      </c>
      <c r="M48" s="6">
        <f>H48-J48-L48</f>
        <v>4999490</v>
      </c>
      <c r="N48" s="7">
        <f t="shared" si="1"/>
        <v>66.974000000000004</v>
      </c>
      <c r="O48" s="7">
        <f t="shared" si="2"/>
        <v>66.974000000000004</v>
      </c>
      <c r="P48" s="7">
        <f t="shared" si="3"/>
        <v>9.01566575241044</v>
      </c>
      <c r="Q48" s="48">
        <v>133332</v>
      </c>
      <c r="R48" s="47">
        <v>1981630</v>
      </c>
      <c r="S48" s="37"/>
      <c r="T48" s="37"/>
    </row>
    <row r="49" spans="19:20">
      <c r="S49" s="39"/>
      <c r="T49" s="39"/>
    </row>
    <row r="50" spans="19:20">
      <c r="S50" s="39"/>
      <c r="T50" s="39"/>
    </row>
    <row r="51" spans="19:20">
      <c r="S51" s="39"/>
      <c r="T51" s="39"/>
    </row>
    <row r="52" spans="19:20">
      <c r="S52" s="39"/>
      <c r="T52" s="39"/>
    </row>
    <row r="53" spans="19:20">
      <c r="S53" s="39"/>
      <c r="T53" s="39"/>
    </row>
    <row r="54" spans="19:20">
      <c r="S54" s="39"/>
      <c r="T54" s="39"/>
    </row>
    <row r="55" spans="19:20">
      <c r="S55" s="39"/>
      <c r="T55" s="39"/>
    </row>
    <row r="56" spans="19:20">
      <c r="S56" s="39"/>
      <c r="T56" s="39"/>
    </row>
    <row r="57" spans="19:20">
      <c r="S57" s="39"/>
      <c r="T57" s="39"/>
    </row>
    <row r="58" spans="19:20">
      <c r="S58" s="39"/>
      <c r="T58" s="39"/>
    </row>
    <row r="59" spans="19:20">
      <c r="S59" s="39"/>
      <c r="T59" s="39"/>
    </row>
    <row r="60" spans="19:20">
      <c r="S60" s="39"/>
      <c r="T60" s="39"/>
    </row>
    <row r="61" spans="19:20">
      <c r="S61" s="39"/>
      <c r="T61" s="39"/>
    </row>
    <row r="62" spans="19:20">
      <c r="S62" s="39"/>
      <c r="T62" s="39"/>
    </row>
    <row r="63" spans="19:20">
      <c r="S63" s="39"/>
      <c r="T63" s="39"/>
    </row>
    <row r="64" spans="19:20">
      <c r="S64" s="39"/>
      <c r="T64" s="39"/>
    </row>
    <row r="65" spans="19:20">
      <c r="S65" s="39"/>
      <c r="T65" s="39"/>
    </row>
    <row r="66" spans="19:20">
      <c r="S66" s="39"/>
      <c r="T66" s="39"/>
    </row>
    <row r="67" spans="19:20">
      <c r="S67" s="39"/>
      <c r="T67" s="39"/>
    </row>
    <row r="68" spans="19:20">
      <c r="S68" s="39"/>
      <c r="T68" s="39"/>
    </row>
  </sheetData>
  <mergeCells count="45"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C12:D12"/>
    <mergeCell ref="C32:D32"/>
    <mergeCell ref="C33:D33"/>
    <mergeCell ref="C23:D23"/>
    <mergeCell ref="C22:D22"/>
    <mergeCell ref="C21:D21"/>
    <mergeCell ref="C20:D20"/>
    <mergeCell ref="B3:C3"/>
    <mergeCell ref="G5:H5"/>
    <mergeCell ref="A7:A9"/>
    <mergeCell ref="I5:J5"/>
    <mergeCell ref="A5:D6"/>
    <mergeCell ref="B7:D7"/>
    <mergeCell ref="B8:D8"/>
    <mergeCell ref="B9:D9"/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2016-01-25T02:05:03Z</cp:lastPrinted>
  <dcterms:created xsi:type="dcterms:W3CDTF">1999-04-08T04:49:33Z</dcterms:created>
  <dcterms:modified xsi:type="dcterms:W3CDTF">2016-02-01T00:35:49Z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