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4519"/>
</workbook>
</file>

<file path=xl/calcChain.xml><?xml version="1.0" encoding="utf-8"?>
<calcChain xmlns="http://schemas.openxmlformats.org/spreadsheetml/2006/main">
  <c r="H16" i="18"/>
  <c r="G16"/>
  <c r="G11" s="1"/>
  <c r="G8" s="1"/>
  <c r="M12"/>
  <c r="N12"/>
  <c r="O12"/>
  <c r="P12"/>
  <c r="E13"/>
  <c r="F13"/>
  <c r="G13"/>
  <c r="H13"/>
  <c r="I13"/>
  <c r="J13"/>
  <c r="K13"/>
  <c r="L13"/>
  <c r="Q13"/>
  <c r="Q11" s="1"/>
  <c r="Q8" s="1"/>
  <c r="R13"/>
  <c r="R11" s="1"/>
  <c r="M14"/>
  <c r="N14"/>
  <c r="O14"/>
  <c r="P14"/>
  <c r="M15"/>
  <c r="N15"/>
  <c r="O15"/>
  <c r="P15"/>
  <c r="E16"/>
  <c r="F16"/>
  <c r="I16"/>
  <c r="J16"/>
  <c r="K16"/>
  <c r="L16"/>
  <c r="Q16"/>
  <c r="R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E24"/>
  <c r="F24"/>
  <c r="F11" s="1"/>
  <c r="G24"/>
  <c r="H24"/>
  <c r="I24"/>
  <c r="J24"/>
  <c r="J11" s="1"/>
  <c r="K24"/>
  <c r="L24"/>
  <c r="Q24"/>
  <c r="R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2"/>
  <c r="N32"/>
  <c r="O32"/>
  <c r="P32"/>
  <c r="M33"/>
  <c r="N33"/>
  <c r="O33"/>
  <c r="P33"/>
  <c r="E34"/>
  <c r="E31" s="1"/>
  <c r="F34"/>
  <c r="F31" s="1"/>
  <c r="F9" s="1"/>
  <c r="G34"/>
  <c r="G31" s="1"/>
  <c r="H34"/>
  <c r="H31" s="1"/>
  <c r="H9" s="1"/>
  <c r="I34"/>
  <c r="I31" s="1"/>
  <c r="I9" s="1"/>
  <c r="J34"/>
  <c r="O34" s="1"/>
  <c r="K34"/>
  <c r="K31" s="1"/>
  <c r="K9" s="1"/>
  <c r="L34"/>
  <c r="Q34"/>
  <c r="Q31" s="1"/>
  <c r="Q9" s="1"/>
  <c r="R34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E45"/>
  <c r="F45"/>
  <c r="G45"/>
  <c r="H45"/>
  <c r="I45"/>
  <c r="J45"/>
  <c r="O45" s="1"/>
  <c r="K45"/>
  <c r="L45"/>
  <c r="Q45"/>
  <c r="R45"/>
  <c r="M46"/>
  <c r="N46"/>
  <c r="O46"/>
  <c r="P46"/>
  <c r="M47"/>
  <c r="N47"/>
  <c r="O47"/>
  <c r="P47"/>
  <c r="M48"/>
  <c r="N48"/>
  <c r="O48"/>
  <c r="P48"/>
  <c r="L11"/>
  <c r="L8" s="1"/>
  <c r="J31"/>
  <c r="O31" s="1"/>
  <c r="P13"/>
  <c r="O13"/>
  <c r="M13"/>
  <c r="P45" l="1"/>
  <c r="H11"/>
  <c r="P11" s="1"/>
  <c r="P24"/>
  <c r="O24"/>
  <c r="N24"/>
  <c r="M16"/>
  <c r="P34"/>
  <c r="R31"/>
  <c r="R9" s="1"/>
  <c r="K11"/>
  <c r="M34"/>
  <c r="M31" s="1"/>
  <c r="Q7"/>
  <c r="J10"/>
  <c r="J8"/>
  <c r="L31"/>
  <c r="L9" s="1"/>
  <c r="N45"/>
  <c r="N34"/>
  <c r="I11"/>
  <c r="I8" s="1"/>
  <c r="I7" s="1"/>
  <c r="N13"/>
  <c r="M24"/>
  <c r="J9"/>
  <c r="O9" s="1"/>
  <c r="N16"/>
  <c r="M45"/>
  <c r="E11"/>
  <c r="N11" s="1"/>
  <c r="G10"/>
  <c r="G9"/>
  <c r="G7" s="1"/>
  <c r="K8"/>
  <c r="K7" s="1"/>
  <c r="K10"/>
  <c r="N31"/>
  <c r="E9"/>
  <c r="F8"/>
  <c r="F10"/>
  <c r="O10" s="1"/>
  <c r="O11"/>
  <c r="R8"/>
  <c r="Q10"/>
  <c r="P31"/>
  <c r="P16"/>
  <c r="O16"/>
  <c r="H8" l="1"/>
  <c r="H7" s="1"/>
  <c r="H10"/>
  <c r="P10" s="1"/>
  <c r="N9"/>
  <c r="P9"/>
  <c r="E8"/>
  <c r="R10"/>
  <c r="M11"/>
  <c r="M10" s="1"/>
  <c r="E10"/>
  <c r="N10" s="1"/>
  <c r="J7"/>
  <c r="P7" s="1"/>
  <c r="P8"/>
  <c r="I10"/>
  <c r="L10"/>
  <c r="F7"/>
  <c r="O7" s="1"/>
  <c r="O8"/>
  <c r="M9"/>
  <c r="E7"/>
  <c r="N7" s="1"/>
  <c r="N8"/>
  <c r="R7"/>
  <c r="M8"/>
  <c r="L7"/>
  <c r="M7" l="1"/>
</calcChain>
</file>

<file path=xl/sharedStrings.xml><?xml version="1.0" encoding="utf-8"?>
<sst xmlns="http://schemas.openxmlformats.org/spreadsheetml/2006/main" count="74" uniqueCount="62">
  <si>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</si>
  <si>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</si>
  <si>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</si>
  <si>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</si>
  <si>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</si>
  <si>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</si>
  <si>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</si>
  <si>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</si>
  <si>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</si>
  <si>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</si>
  <si>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</si>
  <si>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</si>
  <si>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</si>
  <si>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</si>
  <si>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</si>
  <si>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</si>
  <si>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</si>
  <si>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</si>
  <si>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</si>
  <si>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</si>
  <si>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</si>
  <si>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</si>
  <si>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</si>
  <si>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</si>
  <si>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</si>
  <si>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</si>
  <si>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</si>
  <si>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</si>
  <si>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</si>
  <si>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</si>
  <si>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</si>
  <si>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</si>
  <si>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</si>
  <si>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</si>
  <si>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</si>
  <si>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</si>
  <si>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</si>
  <si>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</si>
  <si>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</si>
  <si>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</si>
  <si>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</si>
  <si>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</si>
  <si>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</si>
  <si>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</si>
  <si>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</si>
  <si>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</si>
  <si>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</si>
  <si>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</si>
  <si>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</si>
  <si>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</si>
  <si>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</si>
  <si>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</si>
  <si>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</si>
  <si>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</si>
  <si>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</si>
  <si>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</si>
  <si>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</si>
  <si>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</si>
  <si>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</si>
  <si>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</si>
  <si>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</si>
  <si>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2014년</t>
    </r>
    <r>
      <rPr>
        <b/>
        <sz val="24"/>
        <rFont val="휴먼엑스포"/>
        <family val="1"/>
        <charset val="129"/>
      </rPr>
      <t xml:space="preserve">  1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(2014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</si>
</sst>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89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vertical="center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4" fillId="0" borderId="0" xfId="0" applyNumberFormat="1" applyFont="1" applyAlignment="1" applyProtection="1">
      <alignment horizontal="right" vertical="center"/>
    </xf>
    <xf numFmtId="3" fontId="19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5" fillId="8" borderId="0" xfId="0" applyNumberFormat="1" applyFont="1" applyFill="1" applyAlignment="1" applyProtection="1">
      <alignment horizontal="center" vertical="center"/>
      <protection locked="0"/>
    </xf>
    <xf numFmtId="3" fontId="12" fillId="2" borderId="14" xfId="0" applyNumberFormat="1" applyFont="1" applyFill="1" applyBorder="1" applyAlignment="1" applyProtection="1">
      <alignment horizontal="center" vertical="center"/>
    </xf>
    <xf numFmtId="3" fontId="12" fillId="2" borderId="13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21" fillId="2" borderId="8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</xf>
    <xf numFmtId="3" fontId="12" fillId="7" borderId="15" xfId="0" applyNumberFormat="1" applyFont="1" applyFill="1" applyBorder="1" applyAlignment="1" applyProtection="1">
      <alignment horizontal="center" vertical="center"/>
    </xf>
    <xf numFmtId="3" fontId="12" fillId="7" borderId="16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2" fillId="5" borderId="17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9" borderId="19" xfId="0" applyNumberFormat="1" applyFont="1" applyFill="1" applyBorder="1" applyAlignment="1" applyProtection="1">
      <alignment horizontal="center" vertical="center"/>
    </xf>
    <xf numFmtId="3" fontId="12" fillId="9" borderId="20" xfId="0" applyNumberFormat="1" applyFont="1" applyFill="1" applyBorder="1" applyAlignment="1" applyProtection="1">
      <alignment horizontal="center" vertical="center"/>
    </xf>
    <xf numFmtId="3" fontId="12" fillId="5" borderId="15" xfId="0" applyNumberFormat="1" applyFont="1" applyFill="1" applyBorder="1" applyAlignment="1" applyProtection="1">
      <alignment horizontal="center" vertical="center"/>
    </xf>
    <xf numFmtId="3" fontId="12" fillId="5" borderId="16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12" fillId="5" borderId="22" xfId="0" applyNumberFormat="1" applyFont="1" applyFill="1" applyBorder="1" applyAlignment="1" applyProtection="1">
      <alignment horizontal="center" vertical="center"/>
    </xf>
    <xf numFmtId="3" fontId="12" fillId="5" borderId="23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20" fillId="7" borderId="10" xfId="0" applyNumberFormat="1" applyFont="1" applyFill="1" applyBorder="1" applyAlignment="1" applyProtection="1">
      <alignment horizontal="center" vertical="center" wrapText="1"/>
    </xf>
    <xf numFmtId="3" fontId="20" fillId="7" borderId="11" xfId="0" applyNumberFormat="1" applyFont="1" applyFill="1" applyBorder="1" applyAlignment="1" applyProtection="1">
      <alignment horizontal="center" vertical="center" wrapText="1"/>
    </xf>
    <xf numFmtId="3" fontId="20" fillId="7" borderId="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 wrapText="1"/>
    </xf>
    <xf numFmtId="3" fontId="20" fillId="6" borderId="12" xfId="0" applyNumberFormat="1" applyFont="1" applyFill="1" applyBorder="1" applyAlignment="1" applyProtection="1">
      <alignment horizontal="center" vertical="center" wrapText="1"/>
    </xf>
    <xf numFmtId="3" fontId="20" fillId="6" borderId="11" xfId="0" applyNumberFormat="1" applyFont="1" applyFill="1" applyBorder="1" applyAlignment="1" applyProtection="1">
      <alignment horizontal="center" vertical="center" wrapText="1"/>
    </xf>
    <xf numFmtId="3" fontId="12" fillId="6" borderId="15" xfId="0" applyNumberFormat="1" applyFont="1" applyFill="1" applyBorder="1" applyAlignment="1" applyProtection="1">
      <alignment horizontal="center" vertical="center"/>
    </xf>
    <xf numFmtId="3" fontId="12" fillId="6" borderId="16" xfId="0" applyNumberFormat="1" applyFont="1" applyFill="1" applyBorder="1" applyAlignment="1" applyProtection="1">
      <alignment horizontal="center" vertical="center"/>
    </xf>
  </cellXfs>
  <cellStyles count="11"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68"/>
  <sheetViews>
    <sheetView tabSelected="1" zoomScale="75" zoomScaleNormal="75" workbookViewId="0">
      <pane xSplit="4" ySplit="6" topLeftCell="E7" activePane="bottomRight" state="frozen"/>
      <selection pane="topRight" activeCell="E1" sqref="E1"/>
      <selection pane="bottomLeft" activeCell="A9" sqref="A9"/>
      <selection pane="bottomRight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4"/>
      <c r="G1" s="50" t="s">
        <v>61</v>
      </c>
      <c r="H1" s="50"/>
      <c r="I1" s="50"/>
      <c r="J1" s="50"/>
      <c r="K1" s="50"/>
      <c r="L1" s="50"/>
      <c r="M1" s="50"/>
      <c r="N1" s="50"/>
      <c r="O1" s="12"/>
      <c r="P1" s="12"/>
      <c r="Q1" s="12"/>
    </row>
    <row r="2" spans="1:18" s="10" customFormat="1" ht="14.25" customHeight="1">
      <c r="E2" s="13"/>
      <c r="G2" s="50"/>
      <c r="H2" s="50"/>
      <c r="I2" s="50"/>
      <c r="J2" s="50"/>
      <c r="K2" s="50"/>
      <c r="L2" s="50"/>
      <c r="M2" s="50"/>
      <c r="N2" s="50"/>
      <c r="O2" s="15"/>
      <c r="P2" s="14"/>
      <c r="Q2" s="12"/>
    </row>
    <row r="3" spans="1:18" s="10" customFormat="1" ht="20.25" customHeight="1">
      <c r="A3" s="16"/>
      <c r="B3" s="64"/>
      <c r="C3" s="64"/>
      <c r="D3" s="11"/>
      <c r="L3" s="22"/>
      <c r="M3" s="21"/>
      <c r="N3" s="21"/>
      <c r="O3" s="21"/>
      <c r="P3" s="14"/>
      <c r="Q3" s="12"/>
    </row>
    <row r="4" spans="1:18" ht="15.75" customHeight="1">
      <c r="N4" s="1"/>
      <c r="O4" s="1"/>
      <c r="P4" s="3"/>
      <c r="R4" s="23" t="s">
        <v>40</v>
      </c>
    </row>
    <row r="5" spans="1:18" s="4" customFormat="1" ht="27.75" customHeight="1">
      <c r="A5" s="48" t="s">
        <v>41</v>
      </c>
      <c r="B5" s="68"/>
      <c r="C5" s="68"/>
      <c r="D5" s="49"/>
      <c r="E5" s="59" t="s">
        <v>42</v>
      </c>
      <c r="F5" s="59"/>
      <c r="G5" s="48" t="s">
        <v>43</v>
      </c>
      <c r="H5" s="49"/>
      <c r="I5" s="48" t="s">
        <v>44</v>
      </c>
      <c r="J5" s="49"/>
      <c r="K5" s="48" t="s">
        <v>45</v>
      </c>
      <c r="L5" s="49"/>
      <c r="M5" s="59" t="s">
        <v>46</v>
      </c>
      <c r="N5" s="59" t="s">
        <v>47</v>
      </c>
      <c r="O5" s="59"/>
      <c r="P5" s="59"/>
      <c r="Q5" s="48" t="s">
        <v>48</v>
      </c>
      <c r="R5" s="49"/>
    </row>
    <row r="6" spans="1:18" s="4" customFormat="1" ht="36" customHeight="1" thickBot="1">
      <c r="A6" s="69"/>
      <c r="B6" s="70"/>
      <c r="C6" s="70"/>
      <c r="D6" s="71"/>
      <c r="E6" s="41" t="s">
        <v>49</v>
      </c>
      <c r="F6" s="41" t="s">
        <v>50</v>
      </c>
      <c r="G6" s="41" t="s">
        <v>51</v>
      </c>
      <c r="H6" s="41" t="s">
        <v>52</v>
      </c>
      <c r="I6" s="41" t="s">
        <v>51</v>
      </c>
      <c r="J6" s="41" t="s">
        <v>52</v>
      </c>
      <c r="K6" s="41" t="s">
        <v>51</v>
      </c>
      <c r="L6" s="41" t="s">
        <v>52</v>
      </c>
      <c r="M6" s="80"/>
      <c r="N6" s="42" t="s">
        <v>53</v>
      </c>
      <c r="O6" s="42" t="s">
        <v>54</v>
      </c>
      <c r="P6" s="41" t="s">
        <v>55</v>
      </c>
      <c r="Q6" s="41" t="s">
        <v>51</v>
      </c>
      <c r="R6" s="41" t="s">
        <v>52</v>
      </c>
    </row>
    <row r="7" spans="1:18" s="4" customFormat="1" ht="21.75" customHeight="1">
      <c r="A7" s="65" t="s">
        <v>56</v>
      </c>
      <c r="B7" s="72" t="s">
        <v>57</v>
      </c>
      <c r="C7" s="72"/>
      <c r="D7" s="73"/>
      <c r="E7" s="27">
        <f t="shared" ref="E7:M7" si="0">SUM(E8:E9)</f>
        <v>256412900</v>
      </c>
      <c r="F7" s="27">
        <f t="shared" si="0"/>
        <v>0</v>
      </c>
      <c r="G7" s="27">
        <f>SUM(G8:G9)</f>
        <v>16685992</v>
      </c>
      <c r="H7" s="27">
        <f t="shared" si="0"/>
        <v>16685992</v>
      </c>
      <c r="I7" s="27">
        <f t="shared" si="0"/>
        <v>15786280</v>
      </c>
      <c r="J7" s="27">
        <f>SUM(J8:J9)</f>
        <v>15786280</v>
      </c>
      <c r="K7" s="27">
        <f t="shared" si="0"/>
        <v>0</v>
      </c>
      <c r="L7" s="27">
        <f t="shared" si="0"/>
        <v>0</v>
      </c>
      <c r="M7" s="27">
        <f t="shared" si="0"/>
        <v>899712</v>
      </c>
      <c r="N7" s="28">
        <f t="shared" ref="N7:N48" si="1">+J7/E7*100</f>
        <v>6.1565857256011691</v>
      </c>
      <c r="O7" s="28" t="e">
        <f t="shared" ref="O7:O48" si="2">+J7/F7*100</f>
        <v>#DIV/0!</v>
      </c>
      <c r="P7" s="28">
        <f t="shared" ref="P7:P48" si="3">+J7/H7*100</f>
        <v>94.60798015485085</v>
      </c>
      <c r="Q7" s="27">
        <f>SUM(Q8:Q9)</f>
        <v>3289</v>
      </c>
      <c r="R7" s="27">
        <f>SUM(R8:R9)</f>
        <v>3289</v>
      </c>
    </row>
    <row r="8" spans="1:18" s="4" customFormat="1" ht="21.75" customHeight="1">
      <c r="A8" s="66"/>
      <c r="B8" s="74" t="s">
        <v>27</v>
      </c>
      <c r="C8" s="75"/>
      <c r="D8" s="76"/>
      <c r="E8" s="17">
        <f>E11+E46+E47</f>
        <v>96912900</v>
      </c>
      <c r="F8" s="17">
        <f t="shared" ref="F8:M8" si="4">F11+F46+F47</f>
        <v>0</v>
      </c>
      <c r="G8" s="17">
        <f t="shared" si="4"/>
        <v>7706080</v>
      </c>
      <c r="H8" s="17">
        <f t="shared" si="4"/>
        <v>7706080</v>
      </c>
      <c r="I8" s="17">
        <f t="shared" si="4"/>
        <v>7283969</v>
      </c>
      <c r="J8" s="17">
        <f t="shared" si="4"/>
        <v>7283969</v>
      </c>
      <c r="K8" s="17">
        <f t="shared" si="4"/>
        <v>0</v>
      </c>
      <c r="L8" s="17">
        <f t="shared" si="4"/>
        <v>0</v>
      </c>
      <c r="M8" s="17">
        <f t="shared" si="4"/>
        <v>422111</v>
      </c>
      <c r="N8" s="18">
        <f t="shared" si="1"/>
        <v>7.5159952906166252</v>
      </c>
      <c r="O8" s="18" t="e">
        <f t="shared" si="2"/>
        <v>#DIV/0!</v>
      </c>
      <c r="P8" s="18">
        <f t="shared" si="3"/>
        <v>94.522364159209346</v>
      </c>
      <c r="Q8" s="17">
        <f>Q11+Q46+Q47</f>
        <v>2781</v>
      </c>
      <c r="R8" s="17">
        <f>R11+R46+R47</f>
        <v>2781</v>
      </c>
    </row>
    <row r="9" spans="1:18" s="4" customFormat="1" ht="21.75" customHeight="1" thickBot="1">
      <c r="A9" s="67"/>
      <c r="B9" s="77" t="s">
        <v>17</v>
      </c>
      <c r="C9" s="78"/>
      <c r="D9" s="79"/>
      <c r="E9" s="29">
        <f>E31+E48</f>
        <v>159500000</v>
      </c>
      <c r="F9" s="29">
        <f t="shared" ref="F9:M9" si="5">F31+F48</f>
        <v>0</v>
      </c>
      <c r="G9" s="29">
        <f t="shared" si="5"/>
        <v>8979912</v>
      </c>
      <c r="H9" s="29">
        <f t="shared" si="5"/>
        <v>8979912</v>
      </c>
      <c r="I9" s="29">
        <f t="shared" si="5"/>
        <v>8502311</v>
      </c>
      <c r="J9" s="29">
        <f t="shared" si="5"/>
        <v>8502311</v>
      </c>
      <c r="K9" s="29">
        <f t="shared" si="5"/>
        <v>0</v>
      </c>
      <c r="L9" s="29">
        <f t="shared" si="5"/>
        <v>0</v>
      </c>
      <c r="M9" s="29">
        <f t="shared" si="5"/>
        <v>477601</v>
      </c>
      <c r="N9" s="30">
        <f t="shared" si="1"/>
        <v>5.330602507836991</v>
      </c>
      <c r="O9" s="30" t="e">
        <f t="shared" si="2"/>
        <v>#DIV/0!</v>
      </c>
      <c r="P9" s="30">
        <f t="shared" si="3"/>
        <v>94.681451221348269</v>
      </c>
      <c r="Q9" s="29">
        <f>Q31+Q48</f>
        <v>508</v>
      </c>
      <c r="R9" s="29">
        <f>R31+R48</f>
        <v>508</v>
      </c>
    </row>
    <row r="10" spans="1:18" s="4" customFormat="1" ht="21.75" customHeight="1">
      <c r="A10" s="85" t="s">
        <v>18</v>
      </c>
      <c r="B10" s="87" t="s">
        <v>15</v>
      </c>
      <c r="C10" s="87"/>
      <c r="D10" s="88"/>
      <c r="E10" s="25">
        <f>SUM(E11,E31)</f>
        <v>256412900</v>
      </c>
      <c r="F10" s="25">
        <f t="shared" ref="F10:M10" si="6">SUM(F11,F31)</f>
        <v>0</v>
      </c>
      <c r="G10" s="25">
        <f t="shared" si="6"/>
        <v>16685992</v>
      </c>
      <c r="H10" s="25">
        <f t="shared" si="6"/>
        <v>16685992</v>
      </c>
      <c r="I10" s="25">
        <f t="shared" si="6"/>
        <v>15786280</v>
      </c>
      <c r="J10" s="25">
        <f t="shared" si="6"/>
        <v>15786280</v>
      </c>
      <c r="K10" s="25">
        <f t="shared" si="6"/>
        <v>0</v>
      </c>
      <c r="L10" s="25">
        <f t="shared" si="6"/>
        <v>0</v>
      </c>
      <c r="M10" s="25">
        <f t="shared" si="6"/>
        <v>899712</v>
      </c>
      <c r="N10" s="26">
        <f t="shared" si="1"/>
        <v>6.1565857256011691</v>
      </c>
      <c r="O10" s="26" t="e">
        <f t="shared" si="2"/>
        <v>#DIV/0!</v>
      </c>
      <c r="P10" s="26">
        <f t="shared" si="3"/>
        <v>94.60798015485085</v>
      </c>
      <c r="Q10" s="25">
        <f>SUM(Q11,Q31)</f>
        <v>3289</v>
      </c>
      <c r="R10" s="25">
        <f>SUM(R11,R31)</f>
        <v>3289</v>
      </c>
    </row>
    <row r="11" spans="1:18" s="4" customFormat="1" ht="21.75" customHeight="1">
      <c r="A11" s="86"/>
      <c r="B11" s="56" t="s">
        <v>19</v>
      </c>
      <c r="C11" s="52" t="s">
        <v>7</v>
      </c>
      <c r="D11" s="53"/>
      <c r="E11" s="6">
        <f>SUM(E12,E13,E16,E19:E23,E24)</f>
        <v>96912900</v>
      </c>
      <c r="F11" s="6">
        <f t="shared" ref="F11:M11" si="7">SUM(F12,F13,F16,F19:F23,F24)</f>
        <v>0</v>
      </c>
      <c r="G11" s="6">
        <f t="shared" si="7"/>
        <v>7706080</v>
      </c>
      <c r="H11" s="6">
        <f t="shared" si="7"/>
        <v>7706080</v>
      </c>
      <c r="I11" s="6">
        <f t="shared" si="7"/>
        <v>7283969</v>
      </c>
      <c r="J11" s="6">
        <f t="shared" si="7"/>
        <v>7283969</v>
      </c>
      <c r="K11" s="6">
        <f t="shared" si="7"/>
        <v>0</v>
      </c>
      <c r="L11" s="6">
        <f t="shared" si="7"/>
        <v>0</v>
      </c>
      <c r="M11" s="6">
        <f t="shared" si="7"/>
        <v>422111</v>
      </c>
      <c r="N11" s="7">
        <f t="shared" si="1"/>
        <v>7.5159952906166252</v>
      </c>
      <c r="O11" s="7" t="e">
        <f t="shared" si="2"/>
        <v>#DIV/0!</v>
      </c>
      <c r="P11" s="7">
        <f t="shared" si="3"/>
        <v>94.522364159209346</v>
      </c>
      <c r="Q11" s="6">
        <f>SUM(Q12,Q13,Q16,Q19:Q23,Q24)</f>
        <v>2781</v>
      </c>
      <c r="R11" s="6">
        <f>SUM(R12,R13,R16,R19:R23,R24)</f>
        <v>2781</v>
      </c>
    </row>
    <row r="12" spans="1:18" s="4" customFormat="1" ht="21.75" customHeight="1">
      <c r="A12" s="86"/>
      <c r="B12" s="84"/>
      <c r="C12" s="51" t="s">
        <v>20</v>
      </c>
      <c r="D12" s="53"/>
      <c r="E12" s="9">
        <v>62365100</v>
      </c>
      <c r="F12" s="9"/>
      <c r="G12" s="9">
        <v>4976964</v>
      </c>
      <c r="H12" s="20">
        <v>4976964</v>
      </c>
      <c r="I12" s="9">
        <v>4919682</v>
      </c>
      <c r="J12" s="20">
        <v>4919682</v>
      </c>
      <c r="K12" s="9"/>
      <c r="L12" s="20"/>
      <c r="M12" s="6">
        <f>H12-J12-L12</f>
        <v>57282</v>
      </c>
      <c r="N12" s="7">
        <f t="shared" si="1"/>
        <v>7.8885177767693788</v>
      </c>
      <c r="O12" s="7" t="e">
        <f t="shared" si="2"/>
        <v>#DIV/0!</v>
      </c>
      <c r="P12" s="7">
        <f t="shared" si="3"/>
        <v>98.849057377148</v>
      </c>
      <c r="Q12" s="9">
        <v>1447</v>
      </c>
      <c r="R12" s="20">
        <v>1447</v>
      </c>
    </row>
    <row r="13" spans="1:18" s="4" customFormat="1" ht="21.75" customHeight="1">
      <c r="A13" s="86"/>
      <c r="B13" s="84"/>
      <c r="C13" s="56" t="s">
        <v>58</v>
      </c>
      <c r="D13" s="43" t="s">
        <v>26</v>
      </c>
      <c r="E13" s="19">
        <f t="shared" ref="E13:M13" si="8">SUM(E14:E15)</f>
        <v>5837800</v>
      </c>
      <c r="F13" s="19">
        <f t="shared" si="8"/>
        <v>0</v>
      </c>
      <c r="G13" s="19">
        <f t="shared" si="8"/>
        <v>1485448</v>
      </c>
      <c r="H13" s="19">
        <f t="shared" si="8"/>
        <v>1485448</v>
      </c>
      <c r="I13" s="19">
        <f t="shared" si="8"/>
        <v>1131425</v>
      </c>
      <c r="J13" s="19">
        <f t="shared" si="8"/>
        <v>1131425</v>
      </c>
      <c r="K13" s="19">
        <f t="shared" si="8"/>
        <v>0</v>
      </c>
      <c r="L13" s="19">
        <f t="shared" si="8"/>
        <v>0</v>
      </c>
      <c r="M13" s="19">
        <f t="shared" si="8"/>
        <v>354023</v>
      </c>
      <c r="N13" s="7">
        <f t="shared" si="1"/>
        <v>19.381016821405325</v>
      </c>
      <c r="O13" s="7" t="e">
        <f t="shared" si="2"/>
        <v>#DIV/0!</v>
      </c>
      <c r="P13" s="7">
        <f t="shared" si="3"/>
        <v>76.16725728534422</v>
      </c>
      <c r="Q13" s="19">
        <f>SUM(Q14:Q15)</f>
        <v>921</v>
      </c>
      <c r="R13" s="19">
        <f>SUM(R14:R15)</f>
        <v>921</v>
      </c>
    </row>
    <row r="14" spans="1:18" s="4" customFormat="1" ht="21.75" customHeight="1">
      <c r="A14" s="86"/>
      <c r="B14" s="84"/>
      <c r="C14" s="57"/>
      <c r="D14" s="44" t="s">
        <v>28</v>
      </c>
      <c r="E14" s="8">
        <v>5344800</v>
      </c>
      <c r="F14" s="8"/>
      <c r="G14" s="9">
        <v>728958</v>
      </c>
      <c r="H14" s="20">
        <v>728958</v>
      </c>
      <c r="I14" s="9">
        <v>728958</v>
      </c>
      <c r="J14" s="20">
        <v>728958</v>
      </c>
      <c r="K14" s="9"/>
      <c r="L14" s="20"/>
      <c r="M14" s="6">
        <f>H14-J14-L14</f>
        <v>0</v>
      </c>
      <c r="N14" s="7">
        <f t="shared" si="1"/>
        <v>13.638639425235743</v>
      </c>
      <c r="O14" s="7" t="e">
        <f t="shared" si="2"/>
        <v>#DIV/0!</v>
      </c>
      <c r="P14" s="7">
        <f t="shared" si="3"/>
        <v>100</v>
      </c>
      <c r="Q14" s="9">
        <v>785</v>
      </c>
      <c r="R14" s="20">
        <v>785</v>
      </c>
    </row>
    <row r="15" spans="1:18" s="4" customFormat="1" ht="21.75" customHeight="1">
      <c r="A15" s="86"/>
      <c r="B15" s="84"/>
      <c r="C15" s="58"/>
      <c r="D15" s="44" t="s">
        <v>29</v>
      </c>
      <c r="E15" s="8">
        <v>493000</v>
      </c>
      <c r="F15" s="8"/>
      <c r="G15" s="9">
        <v>756490</v>
      </c>
      <c r="H15" s="20">
        <v>756490</v>
      </c>
      <c r="I15" s="9">
        <v>402467</v>
      </c>
      <c r="J15" s="20">
        <v>402467</v>
      </c>
      <c r="K15" s="9"/>
      <c r="L15" s="20"/>
      <c r="M15" s="6">
        <f>H15-J15-L15</f>
        <v>354023</v>
      </c>
      <c r="N15" s="7">
        <f t="shared" si="1"/>
        <v>81.636308316430018</v>
      </c>
      <c r="O15" s="7" t="e">
        <f t="shared" si="2"/>
        <v>#DIV/0!</v>
      </c>
      <c r="P15" s="7">
        <f t="shared" si="3"/>
        <v>53.201892952980209</v>
      </c>
      <c r="Q15" s="9">
        <v>136</v>
      </c>
      <c r="R15" s="20">
        <v>136</v>
      </c>
    </row>
    <row r="16" spans="1:18" s="4" customFormat="1" ht="21.75" customHeight="1">
      <c r="A16" s="86"/>
      <c r="B16" s="84"/>
      <c r="C16" s="56" t="s">
        <v>59</v>
      </c>
      <c r="D16" s="43" t="s">
        <v>26</v>
      </c>
      <c r="E16" s="19">
        <f>SUM(E17:E18)</f>
        <v>6260000</v>
      </c>
      <c r="F16" s="19">
        <f t="shared" ref="F16:M16" si="9">SUM(F17:F18)</f>
        <v>0</v>
      </c>
      <c r="G16" s="19">
        <f>SUM(G17:G18)</f>
        <v>13695</v>
      </c>
      <c r="H16" s="19">
        <f>SUM(H17:H18)</f>
        <v>13695</v>
      </c>
      <c r="I16" s="19">
        <f t="shared" si="9"/>
        <v>6865</v>
      </c>
      <c r="J16" s="19">
        <f t="shared" si="9"/>
        <v>6865</v>
      </c>
      <c r="K16" s="19">
        <f t="shared" si="9"/>
        <v>0</v>
      </c>
      <c r="L16" s="19">
        <f t="shared" si="9"/>
        <v>0</v>
      </c>
      <c r="M16" s="19">
        <f t="shared" si="9"/>
        <v>6830</v>
      </c>
      <c r="N16" s="7">
        <f t="shared" si="1"/>
        <v>0.10966453674121404</v>
      </c>
      <c r="O16" s="7" t="e">
        <f t="shared" si="2"/>
        <v>#DIV/0!</v>
      </c>
      <c r="P16" s="7">
        <f t="shared" si="3"/>
        <v>50.127783862723618</v>
      </c>
      <c r="Q16" s="19">
        <f>SUM(Q17:Q18)</f>
        <v>0</v>
      </c>
      <c r="R16" s="19">
        <f>SUM(R17:R18)</f>
        <v>0</v>
      </c>
    </row>
    <row r="17" spans="1:18" s="4" customFormat="1" ht="21.75" customHeight="1">
      <c r="A17" s="86"/>
      <c r="B17" s="84"/>
      <c r="C17" s="57"/>
      <c r="D17" s="45" t="s">
        <v>30</v>
      </c>
      <c r="E17" s="8">
        <v>55000</v>
      </c>
      <c r="F17" s="8"/>
      <c r="G17" s="20">
        <v>13695</v>
      </c>
      <c r="H17" s="20">
        <v>13695</v>
      </c>
      <c r="I17" s="20">
        <v>6865</v>
      </c>
      <c r="J17" s="20">
        <v>6865</v>
      </c>
      <c r="K17" s="20"/>
      <c r="L17" s="20"/>
      <c r="M17" s="6">
        <f t="shared" ref="M17:M23" si="10">H17-J17-L17</f>
        <v>6830</v>
      </c>
      <c r="N17" s="7">
        <f t="shared" si="1"/>
        <v>12.481818181818181</v>
      </c>
      <c r="O17" s="7" t="e">
        <f t="shared" si="2"/>
        <v>#DIV/0!</v>
      </c>
      <c r="P17" s="7">
        <f t="shared" si="3"/>
        <v>50.127783862723618</v>
      </c>
      <c r="Q17" s="9"/>
      <c r="R17" s="20"/>
    </row>
    <row r="18" spans="1:18" s="4" customFormat="1" ht="21.75" customHeight="1">
      <c r="A18" s="86"/>
      <c r="B18" s="84"/>
      <c r="C18" s="58"/>
      <c r="D18" s="45" t="s">
        <v>31</v>
      </c>
      <c r="E18" s="8">
        <v>6205000</v>
      </c>
      <c r="F18" s="8"/>
      <c r="G18" s="20"/>
      <c r="H18" s="20"/>
      <c r="I18" s="20"/>
      <c r="J18" s="20"/>
      <c r="K18" s="20"/>
      <c r="L18" s="20"/>
      <c r="M18" s="6">
        <f t="shared" si="10"/>
        <v>0</v>
      </c>
      <c r="N18" s="7">
        <f t="shared" si="1"/>
        <v>0</v>
      </c>
      <c r="O18" s="7" t="e">
        <f t="shared" si="2"/>
        <v>#DIV/0!</v>
      </c>
      <c r="P18" s="7" t="e">
        <f t="shared" si="3"/>
        <v>#DIV/0!</v>
      </c>
      <c r="Q18" s="9"/>
      <c r="R18" s="20"/>
    </row>
    <row r="19" spans="1:18" s="4" customFormat="1" ht="21.75" customHeight="1">
      <c r="A19" s="86"/>
      <c r="B19" s="84"/>
      <c r="C19" s="51" t="s">
        <v>32</v>
      </c>
      <c r="D19" s="53"/>
      <c r="E19" s="8"/>
      <c r="F19" s="8"/>
      <c r="G19" s="20"/>
      <c r="H19" s="20"/>
      <c r="I19" s="20"/>
      <c r="J19" s="20"/>
      <c r="K19" s="20"/>
      <c r="L19" s="20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 t="e">
        <f t="shared" si="3"/>
        <v>#DIV/0!</v>
      </c>
      <c r="Q19" s="9"/>
      <c r="R19" s="20"/>
    </row>
    <row r="20" spans="1:18" s="4" customFormat="1" ht="21.75" customHeight="1">
      <c r="A20" s="86"/>
      <c r="B20" s="84"/>
      <c r="C20" s="54" t="s">
        <v>21</v>
      </c>
      <c r="D20" s="55"/>
      <c r="E20" s="8"/>
      <c r="F20" s="8"/>
      <c r="G20" s="20">
        <v>22888</v>
      </c>
      <c r="H20" s="20">
        <v>22888</v>
      </c>
      <c r="I20" s="20">
        <v>21952</v>
      </c>
      <c r="J20" s="20">
        <v>21952</v>
      </c>
      <c r="K20" s="20"/>
      <c r="L20" s="20"/>
      <c r="M20" s="6">
        <f t="shared" si="10"/>
        <v>936</v>
      </c>
      <c r="N20" s="7" t="e">
        <f t="shared" si="1"/>
        <v>#DIV/0!</v>
      </c>
      <c r="O20" s="7" t="e">
        <f t="shared" si="2"/>
        <v>#DIV/0!</v>
      </c>
      <c r="P20" s="7">
        <f t="shared" si="3"/>
        <v>95.910520796924146</v>
      </c>
      <c r="Q20" s="9"/>
      <c r="R20" s="20"/>
    </row>
    <row r="21" spans="1:18" s="4" customFormat="1" ht="21.75" customHeight="1">
      <c r="A21" s="86"/>
      <c r="B21" s="84"/>
      <c r="C21" s="54" t="s">
        <v>22</v>
      </c>
      <c r="D21" s="55"/>
      <c r="E21" s="8"/>
      <c r="F21" s="8"/>
      <c r="G21" s="20"/>
      <c r="H21" s="20"/>
      <c r="I21" s="20"/>
      <c r="J21" s="20"/>
      <c r="K21" s="20"/>
      <c r="L21" s="20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9"/>
      <c r="R21" s="20"/>
    </row>
    <row r="22" spans="1:18" s="4" customFormat="1" ht="21.75" customHeight="1">
      <c r="A22" s="86"/>
      <c r="B22" s="84"/>
      <c r="C22" s="54" t="s">
        <v>23</v>
      </c>
      <c r="D22" s="55"/>
      <c r="E22" s="8"/>
      <c r="F22" s="8"/>
      <c r="G22" s="20"/>
      <c r="H22" s="20"/>
      <c r="I22" s="20"/>
      <c r="J22" s="20"/>
      <c r="K22" s="20"/>
      <c r="L22" s="20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9"/>
      <c r="R22" s="20"/>
    </row>
    <row r="23" spans="1:18" s="4" customFormat="1" ht="21.75" customHeight="1">
      <c r="A23" s="86"/>
      <c r="B23" s="84"/>
      <c r="C23" s="54" t="s">
        <v>24</v>
      </c>
      <c r="D23" s="55"/>
      <c r="E23" s="8"/>
      <c r="F23" s="8"/>
      <c r="G23" s="20"/>
      <c r="H23" s="20"/>
      <c r="I23" s="20"/>
      <c r="J23" s="20"/>
      <c r="K23" s="20"/>
      <c r="L23" s="20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9"/>
      <c r="R23" s="20"/>
    </row>
    <row r="24" spans="1:18" s="4" customFormat="1" ht="21.75" customHeight="1">
      <c r="A24" s="86"/>
      <c r="B24" s="84"/>
      <c r="C24" s="56" t="s">
        <v>33</v>
      </c>
      <c r="D24" s="43" t="s">
        <v>26</v>
      </c>
      <c r="E24" s="6">
        <f>SUM(E25:E30)</f>
        <v>22450000</v>
      </c>
      <c r="F24" s="6">
        <f t="shared" ref="F24:M24" si="11">SUM(F25:F30)</f>
        <v>0</v>
      </c>
      <c r="G24" s="6">
        <f t="shared" si="11"/>
        <v>1207085</v>
      </c>
      <c r="H24" s="6">
        <f t="shared" si="11"/>
        <v>1207085</v>
      </c>
      <c r="I24" s="6">
        <f t="shared" si="11"/>
        <v>1204045</v>
      </c>
      <c r="J24" s="6">
        <f t="shared" si="11"/>
        <v>1204045</v>
      </c>
      <c r="K24" s="6">
        <f t="shared" si="11"/>
        <v>0</v>
      </c>
      <c r="L24" s="6">
        <f t="shared" si="11"/>
        <v>0</v>
      </c>
      <c r="M24" s="6">
        <f t="shared" si="11"/>
        <v>3040</v>
      </c>
      <c r="N24" s="7">
        <f t="shared" si="1"/>
        <v>5.3632293986636972</v>
      </c>
      <c r="O24" s="7" t="e">
        <f t="shared" si="2"/>
        <v>#DIV/0!</v>
      </c>
      <c r="P24" s="7">
        <f t="shared" si="3"/>
        <v>99.748153609729229</v>
      </c>
      <c r="Q24" s="6">
        <f>SUM(Q25:Q30)</f>
        <v>413</v>
      </c>
      <c r="R24" s="6">
        <f>SUM(R25:R30)</f>
        <v>413</v>
      </c>
    </row>
    <row r="25" spans="1:18" s="4" customFormat="1" ht="21.75" customHeight="1">
      <c r="A25" s="86"/>
      <c r="B25" s="84"/>
      <c r="C25" s="57"/>
      <c r="D25" s="46" t="s">
        <v>39</v>
      </c>
      <c r="E25" s="47">
        <v>3619000</v>
      </c>
      <c r="F25" s="8"/>
      <c r="G25" s="20">
        <v>268746</v>
      </c>
      <c r="H25" s="20">
        <v>268746</v>
      </c>
      <c r="I25" s="20">
        <v>267980</v>
      </c>
      <c r="J25" s="20">
        <v>267980</v>
      </c>
      <c r="K25" s="20"/>
      <c r="L25" s="20"/>
      <c r="M25" s="6">
        <f t="shared" ref="M25:M30" si="12">H25-J25-L25</f>
        <v>766</v>
      </c>
      <c r="N25" s="7">
        <f t="shared" si="1"/>
        <v>7.4048079579994468</v>
      </c>
      <c r="O25" s="7" t="e">
        <f t="shared" si="2"/>
        <v>#DIV/0!</v>
      </c>
      <c r="P25" s="7">
        <f t="shared" si="3"/>
        <v>99.714972501916307</v>
      </c>
      <c r="Q25" s="9">
        <v>104</v>
      </c>
      <c r="R25" s="20">
        <v>104</v>
      </c>
    </row>
    <row r="26" spans="1:18" s="4" customFormat="1" ht="21.75" customHeight="1">
      <c r="A26" s="86"/>
      <c r="B26" s="84"/>
      <c r="C26" s="57"/>
      <c r="D26" s="46" t="s">
        <v>34</v>
      </c>
      <c r="E26" s="47">
        <v>1586000</v>
      </c>
      <c r="F26" s="8"/>
      <c r="G26" s="20">
        <v>140531</v>
      </c>
      <c r="H26" s="20">
        <v>140531</v>
      </c>
      <c r="I26" s="20">
        <v>140531</v>
      </c>
      <c r="J26" s="20">
        <v>140531</v>
      </c>
      <c r="K26" s="20"/>
      <c r="L26" s="20"/>
      <c r="M26" s="6">
        <f t="shared" si="12"/>
        <v>0</v>
      </c>
      <c r="N26" s="7">
        <f t="shared" si="1"/>
        <v>8.8607187894073132</v>
      </c>
      <c r="O26" s="7" t="e">
        <f t="shared" si="2"/>
        <v>#DIV/0!</v>
      </c>
      <c r="P26" s="7">
        <f t="shared" si="3"/>
        <v>100</v>
      </c>
      <c r="Q26" s="9">
        <v>157</v>
      </c>
      <c r="R26" s="20">
        <v>157</v>
      </c>
    </row>
    <row r="27" spans="1:18" s="4" customFormat="1" ht="21.75" customHeight="1">
      <c r="A27" s="86"/>
      <c r="B27" s="84"/>
      <c r="C27" s="57"/>
      <c r="D27" s="46" t="s">
        <v>25</v>
      </c>
      <c r="E27" s="47">
        <v>95000</v>
      </c>
      <c r="F27" s="8"/>
      <c r="G27" s="20"/>
      <c r="H27" s="20"/>
      <c r="I27" s="20"/>
      <c r="J27" s="20"/>
      <c r="K27" s="20"/>
      <c r="L27" s="20"/>
      <c r="M27" s="6">
        <f t="shared" si="12"/>
        <v>0</v>
      </c>
      <c r="N27" s="7">
        <f t="shared" si="1"/>
        <v>0</v>
      </c>
      <c r="O27" s="7" t="e">
        <f t="shared" si="2"/>
        <v>#DIV/0!</v>
      </c>
      <c r="P27" s="7" t="e">
        <f t="shared" si="3"/>
        <v>#DIV/0!</v>
      </c>
      <c r="Q27" s="9"/>
      <c r="R27" s="20"/>
    </row>
    <row r="28" spans="1:18" s="4" customFormat="1" ht="21.75" customHeight="1">
      <c r="A28" s="86"/>
      <c r="B28" s="84"/>
      <c r="C28" s="57"/>
      <c r="D28" s="46" t="s">
        <v>3</v>
      </c>
      <c r="E28" s="47">
        <v>3000000</v>
      </c>
      <c r="F28" s="8"/>
      <c r="G28" s="20">
        <v>48</v>
      </c>
      <c r="H28" s="20">
        <v>48</v>
      </c>
      <c r="I28" s="20">
        <v>46</v>
      </c>
      <c r="J28" s="20">
        <v>46</v>
      </c>
      <c r="K28" s="20"/>
      <c r="L28" s="20"/>
      <c r="M28" s="6">
        <f t="shared" si="12"/>
        <v>2</v>
      </c>
      <c r="N28" s="7">
        <f t="shared" si="1"/>
        <v>1.5333333333333334E-3</v>
      </c>
      <c r="O28" s="7" t="e">
        <f t="shared" si="2"/>
        <v>#DIV/0!</v>
      </c>
      <c r="P28" s="7">
        <f t="shared" si="3"/>
        <v>95.833333333333343</v>
      </c>
      <c r="Q28" s="9"/>
      <c r="R28" s="20"/>
    </row>
    <row r="29" spans="1:18" s="4" customFormat="1" ht="21.75" customHeight="1">
      <c r="A29" s="86"/>
      <c r="B29" s="84"/>
      <c r="C29" s="57"/>
      <c r="D29" s="46" t="s">
        <v>4</v>
      </c>
      <c r="E29" s="47">
        <v>5750000</v>
      </c>
      <c r="F29" s="8"/>
      <c r="G29" s="20">
        <v>791466</v>
      </c>
      <c r="H29" s="20">
        <v>791466</v>
      </c>
      <c r="I29" s="20">
        <v>789194</v>
      </c>
      <c r="J29" s="20">
        <v>789194</v>
      </c>
      <c r="K29" s="20"/>
      <c r="L29" s="20"/>
      <c r="M29" s="6">
        <f t="shared" si="12"/>
        <v>2272</v>
      </c>
      <c r="N29" s="7">
        <f t="shared" si="1"/>
        <v>13.72511304347826</v>
      </c>
      <c r="O29" s="7" t="e">
        <f t="shared" si="2"/>
        <v>#DIV/0!</v>
      </c>
      <c r="P29" s="7">
        <f t="shared" si="3"/>
        <v>99.712937763593132</v>
      </c>
      <c r="Q29" s="9">
        <v>152</v>
      </c>
      <c r="R29" s="20">
        <v>152</v>
      </c>
    </row>
    <row r="30" spans="1:18" s="4" customFormat="1" ht="21.75" customHeight="1">
      <c r="A30" s="86"/>
      <c r="B30" s="84"/>
      <c r="C30" s="58"/>
      <c r="D30" s="46" t="s">
        <v>5</v>
      </c>
      <c r="E30" s="47">
        <v>8400000</v>
      </c>
      <c r="F30" s="8"/>
      <c r="G30" s="20">
        <v>6294</v>
      </c>
      <c r="H30" s="20">
        <v>6294</v>
      </c>
      <c r="I30" s="20">
        <v>6294</v>
      </c>
      <c r="J30" s="20">
        <v>6294</v>
      </c>
      <c r="K30" s="20"/>
      <c r="L30" s="20"/>
      <c r="M30" s="6">
        <f t="shared" si="12"/>
        <v>0</v>
      </c>
      <c r="N30" s="7">
        <f t="shared" si="1"/>
        <v>7.4928571428571428E-2</v>
      </c>
      <c r="O30" s="7" t="e">
        <f t="shared" si="2"/>
        <v>#DIV/0!</v>
      </c>
      <c r="P30" s="7">
        <f t="shared" si="3"/>
        <v>100</v>
      </c>
      <c r="Q30" s="9"/>
      <c r="R30" s="20"/>
    </row>
    <row r="31" spans="1:18" s="5" customFormat="1" ht="21.75" customHeight="1">
      <c r="A31" s="86"/>
      <c r="B31" s="56" t="s">
        <v>6</v>
      </c>
      <c r="C31" s="52" t="s">
        <v>7</v>
      </c>
      <c r="D31" s="53"/>
      <c r="E31" s="6">
        <f>SUM(E32,E33,E34,E37:E44)</f>
        <v>159500000</v>
      </c>
      <c r="F31" s="6">
        <f t="shared" ref="F31:M31" si="13">SUM(F32,F33,F34,F37:F44)</f>
        <v>0</v>
      </c>
      <c r="G31" s="6">
        <f t="shared" si="13"/>
        <v>8979912</v>
      </c>
      <c r="H31" s="6">
        <f t="shared" si="13"/>
        <v>8979912</v>
      </c>
      <c r="I31" s="6">
        <f t="shared" si="13"/>
        <v>8502311</v>
      </c>
      <c r="J31" s="6">
        <f t="shared" si="13"/>
        <v>8502311</v>
      </c>
      <c r="K31" s="6">
        <f t="shared" si="13"/>
        <v>0</v>
      </c>
      <c r="L31" s="6">
        <f t="shared" si="13"/>
        <v>0</v>
      </c>
      <c r="M31" s="6">
        <f t="shared" si="13"/>
        <v>477601</v>
      </c>
      <c r="N31" s="7">
        <f t="shared" si="1"/>
        <v>5.330602507836991</v>
      </c>
      <c r="O31" s="7" t="e">
        <f t="shared" si="2"/>
        <v>#DIV/0!</v>
      </c>
      <c r="P31" s="7">
        <f t="shared" si="3"/>
        <v>94.681451221348269</v>
      </c>
      <c r="Q31" s="6">
        <f>SUM(Q32,Q33,Q34,Q37:Q44)</f>
        <v>508</v>
      </c>
      <c r="R31" s="6">
        <f>SUM(R32,R33,R34,R37:R44)</f>
        <v>508</v>
      </c>
    </row>
    <row r="32" spans="1:18" s="4" customFormat="1" ht="21.75" customHeight="1">
      <c r="A32" s="86"/>
      <c r="B32" s="84"/>
      <c r="C32" s="51" t="s">
        <v>8</v>
      </c>
      <c r="D32" s="53"/>
      <c r="E32" s="8">
        <v>2950000</v>
      </c>
      <c r="F32" s="8"/>
      <c r="G32" s="20">
        <v>10606</v>
      </c>
      <c r="H32" s="20">
        <v>10606</v>
      </c>
      <c r="I32" s="20">
        <v>10606</v>
      </c>
      <c r="J32" s="20">
        <v>10606</v>
      </c>
      <c r="K32" s="20"/>
      <c r="L32" s="20"/>
      <c r="M32" s="6">
        <f>H32-J32-L32</f>
        <v>0</v>
      </c>
      <c r="N32" s="7">
        <f t="shared" si="1"/>
        <v>0.35952542372881358</v>
      </c>
      <c r="O32" s="7" t="e">
        <f t="shared" si="2"/>
        <v>#DIV/0!</v>
      </c>
      <c r="P32" s="7">
        <f t="shared" si="3"/>
        <v>100</v>
      </c>
      <c r="Q32" s="9"/>
      <c r="R32" s="20"/>
    </row>
    <row r="33" spans="1:21" s="4" customFormat="1" ht="21.75" customHeight="1">
      <c r="A33" s="86"/>
      <c r="B33" s="84"/>
      <c r="C33" s="51" t="s">
        <v>9</v>
      </c>
      <c r="D33" s="53"/>
      <c r="E33" s="8">
        <v>28000000</v>
      </c>
      <c r="F33" s="8"/>
      <c r="G33" s="20">
        <v>239</v>
      </c>
      <c r="H33" s="20">
        <v>239</v>
      </c>
      <c r="I33" s="20">
        <v>228</v>
      </c>
      <c r="J33" s="20">
        <v>228</v>
      </c>
      <c r="K33" s="20"/>
      <c r="L33" s="20"/>
      <c r="M33" s="6">
        <f>H33-J33-L33</f>
        <v>11</v>
      </c>
      <c r="N33" s="7">
        <f t="shared" si="1"/>
        <v>8.1428571428571433E-4</v>
      </c>
      <c r="O33" s="7" t="e">
        <f t="shared" si="2"/>
        <v>#DIV/0!</v>
      </c>
      <c r="P33" s="7">
        <f t="shared" si="3"/>
        <v>95.39748953974896</v>
      </c>
      <c r="Q33" s="9"/>
      <c r="R33" s="20"/>
    </row>
    <row r="34" spans="1:21" s="4" customFormat="1" ht="21.75" customHeight="1">
      <c r="A34" s="86"/>
      <c r="B34" s="84"/>
      <c r="C34" s="56" t="s">
        <v>35</v>
      </c>
      <c r="D34" s="43" t="s">
        <v>26</v>
      </c>
      <c r="E34" s="19">
        <f>SUM(E35:E36)</f>
        <v>43300000</v>
      </c>
      <c r="F34" s="19">
        <f t="shared" ref="F34:M34" si="14">SUM(F35:F36)</f>
        <v>0</v>
      </c>
      <c r="G34" s="19">
        <f t="shared" si="14"/>
        <v>4902715</v>
      </c>
      <c r="H34" s="19">
        <f t="shared" si="14"/>
        <v>4902715</v>
      </c>
      <c r="I34" s="19">
        <f t="shared" si="14"/>
        <v>4894894</v>
      </c>
      <c r="J34" s="19">
        <f t="shared" si="14"/>
        <v>4894894</v>
      </c>
      <c r="K34" s="19">
        <f t="shared" si="14"/>
        <v>0</v>
      </c>
      <c r="L34" s="19">
        <f t="shared" si="14"/>
        <v>0</v>
      </c>
      <c r="M34" s="19">
        <f t="shared" si="14"/>
        <v>7821</v>
      </c>
      <c r="N34" s="7">
        <f t="shared" si="1"/>
        <v>11.30460508083141</v>
      </c>
      <c r="O34" s="7" t="e">
        <f t="shared" si="2"/>
        <v>#DIV/0!</v>
      </c>
      <c r="P34" s="7">
        <f t="shared" si="3"/>
        <v>99.840476144340428</v>
      </c>
      <c r="Q34" s="19">
        <f>SUM(Q35:Q36)</f>
        <v>508</v>
      </c>
      <c r="R34" s="19">
        <f>SUM(R35:R36)</f>
        <v>508</v>
      </c>
    </row>
    <row r="35" spans="1:21" s="4" customFormat="1" ht="21.75" customHeight="1">
      <c r="A35" s="86"/>
      <c r="B35" s="84"/>
      <c r="C35" s="57"/>
      <c r="D35" s="44" t="s">
        <v>36</v>
      </c>
      <c r="E35" s="8">
        <v>18000000</v>
      </c>
      <c r="F35" s="8"/>
      <c r="G35" s="8">
        <v>2715215</v>
      </c>
      <c r="H35" s="20">
        <v>2715215</v>
      </c>
      <c r="I35" s="8">
        <v>2707394</v>
      </c>
      <c r="J35" s="8">
        <v>2707394</v>
      </c>
      <c r="K35" s="8"/>
      <c r="L35" s="8"/>
      <c r="M35" s="6">
        <f t="shared" ref="M35:M44" si="15">H35-J35-L35</f>
        <v>7821</v>
      </c>
      <c r="N35" s="7">
        <f t="shared" si="1"/>
        <v>15.041077777777778</v>
      </c>
      <c r="O35" s="7" t="e">
        <f t="shared" si="2"/>
        <v>#DIV/0!</v>
      </c>
      <c r="P35" s="7">
        <f t="shared" si="3"/>
        <v>99.711956511731117</v>
      </c>
      <c r="Q35" s="9">
        <v>508</v>
      </c>
      <c r="R35" s="20">
        <v>508</v>
      </c>
    </row>
    <row r="36" spans="1:21" s="4" customFormat="1" ht="21.75" customHeight="1">
      <c r="A36" s="86"/>
      <c r="B36" s="84"/>
      <c r="C36" s="58"/>
      <c r="D36" s="44" t="s">
        <v>60</v>
      </c>
      <c r="E36" s="8">
        <v>25300000</v>
      </c>
      <c r="F36" s="8"/>
      <c r="G36" s="8">
        <v>2187500</v>
      </c>
      <c r="H36" s="20">
        <v>2187500</v>
      </c>
      <c r="I36" s="8">
        <v>2187500</v>
      </c>
      <c r="J36" s="8">
        <v>2187500</v>
      </c>
      <c r="K36" s="8"/>
      <c r="L36" s="8"/>
      <c r="M36" s="6">
        <f t="shared" si="15"/>
        <v>0</v>
      </c>
      <c r="N36" s="7">
        <f t="shared" si="1"/>
        <v>8.6462450592885371</v>
      </c>
      <c r="O36" s="7" t="e">
        <f t="shared" si="2"/>
        <v>#DIV/0!</v>
      </c>
      <c r="P36" s="7">
        <f t="shared" si="3"/>
        <v>100</v>
      </c>
      <c r="Q36" s="9"/>
      <c r="R36" s="20"/>
    </row>
    <row r="37" spans="1:21" s="4" customFormat="1" ht="21.75" customHeight="1">
      <c r="A37" s="86"/>
      <c r="B37" s="84"/>
      <c r="C37" s="51" t="s">
        <v>11</v>
      </c>
      <c r="D37" s="53"/>
      <c r="E37" s="8">
        <v>16300000</v>
      </c>
      <c r="F37" s="8"/>
      <c r="G37" s="20">
        <v>12588</v>
      </c>
      <c r="H37" s="20">
        <v>12588</v>
      </c>
      <c r="I37" s="20">
        <v>12588</v>
      </c>
      <c r="J37" s="20">
        <v>12588</v>
      </c>
      <c r="K37" s="8"/>
      <c r="L37" s="8"/>
      <c r="M37" s="6">
        <f t="shared" si="15"/>
        <v>0</v>
      </c>
      <c r="N37" s="7">
        <f t="shared" si="1"/>
        <v>7.722699386503068E-2</v>
      </c>
      <c r="O37" s="7" t="e">
        <f t="shared" si="2"/>
        <v>#DIV/0!</v>
      </c>
      <c r="P37" s="7">
        <f t="shared" si="3"/>
        <v>100</v>
      </c>
      <c r="Q37" s="9"/>
      <c r="R37" s="20"/>
      <c r="S37" s="38"/>
      <c r="T37" s="38"/>
      <c r="U37" s="38"/>
    </row>
    <row r="38" spans="1:21" s="4" customFormat="1" ht="21.75" customHeight="1">
      <c r="A38" s="86"/>
      <c r="B38" s="84"/>
      <c r="C38" s="51" t="s">
        <v>37</v>
      </c>
      <c r="D38" s="53"/>
      <c r="E38" s="8">
        <v>68950000</v>
      </c>
      <c r="F38" s="8"/>
      <c r="G38" s="8">
        <v>4053764</v>
      </c>
      <c r="H38" s="20">
        <v>4053764</v>
      </c>
      <c r="I38" s="8">
        <v>3583995</v>
      </c>
      <c r="J38" s="8">
        <v>3583995</v>
      </c>
      <c r="K38" s="8"/>
      <c r="L38" s="8"/>
      <c r="M38" s="6">
        <f t="shared" si="15"/>
        <v>469769</v>
      </c>
      <c r="N38" s="7">
        <f t="shared" si="1"/>
        <v>5.1979622915155916</v>
      </c>
      <c r="O38" s="7" t="e">
        <f t="shared" si="2"/>
        <v>#DIV/0!</v>
      </c>
      <c r="P38" s="7">
        <f t="shared" si="3"/>
        <v>88.41153555066353</v>
      </c>
      <c r="Q38" s="9"/>
      <c r="R38" s="20"/>
      <c r="S38" s="38"/>
      <c r="T38" s="38"/>
      <c r="U38" s="38"/>
    </row>
    <row r="39" spans="1:21" s="4" customFormat="1" ht="21.75" customHeight="1">
      <c r="A39" s="86"/>
      <c r="B39" s="84"/>
      <c r="C39" s="54" t="s">
        <v>0</v>
      </c>
      <c r="D39" s="55"/>
      <c r="E39" s="8"/>
      <c r="F39" s="20"/>
      <c r="G39" s="20"/>
      <c r="H39" s="20"/>
      <c r="I39" s="20"/>
      <c r="J39" s="20"/>
      <c r="K39" s="20"/>
      <c r="L39" s="20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9"/>
      <c r="R39" s="20"/>
      <c r="S39" s="38"/>
      <c r="T39" s="38"/>
      <c r="U39" s="38"/>
    </row>
    <row r="40" spans="1:21" s="4" customFormat="1" ht="21.75" customHeight="1">
      <c r="A40" s="86"/>
      <c r="B40" s="84"/>
      <c r="C40" s="54" t="s">
        <v>2</v>
      </c>
      <c r="D40" s="55"/>
      <c r="E40" s="8"/>
      <c r="F40" s="20"/>
      <c r="G40" s="20"/>
      <c r="H40" s="20"/>
      <c r="I40" s="20"/>
      <c r="J40" s="20"/>
      <c r="K40" s="20"/>
      <c r="L40" s="20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9"/>
      <c r="R40" s="20"/>
      <c r="S40" s="38"/>
      <c r="T40" s="38"/>
      <c r="U40" s="38"/>
    </row>
    <row r="41" spans="1:21" s="4" customFormat="1" ht="21.75" customHeight="1">
      <c r="A41" s="86"/>
      <c r="B41" s="84"/>
      <c r="C41" s="54" t="s">
        <v>10</v>
      </c>
      <c r="D41" s="55"/>
      <c r="E41" s="8"/>
      <c r="F41" s="20"/>
      <c r="G41" s="20"/>
      <c r="H41" s="20"/>
      <c r="I41" s="20"/>
      <c r="J41" s="20"/>
      <c r="K41" s="20"/>
      <c r="L41" s="20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9"/>
      <c r="R41" s="20"/>
      <c r="S41" s="38"/>
      <c r="T41" s="38"/>
      <c r="U41" s="38"/>
    </row>
    <row r="42" spans="1:21" s="4" customFormat="1" ht="21.75" customHeight="1">
      <c r="A42" s="86"/>
      <c r="B42" s="84"/>
      <c r="C42" s="54" t="s">
        <v>12</v>
      </c>
      <c r="D42" s="55"/>
      <c r="E42" s="8"/>
      <c r="F42" s="20"/>
      <c r="G42" s="20"/>
      <c r="H42" s="20"/>
      <c r="I42" s="20"/>
      <c r="J42" s="20"/>
      <c r="K42" s="20"/>
      <c r="L42" s="20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9"/>
      <c r="R42" s="20"/>
      <c r="S42" s="38"/>
      <c r="T42" s="38"/>
      <c r="U42" s="38"/>
    </row>
    <row r="43" spans="1:21" s="4" customFormat="1" ht="21.75" customHeight="1">
      <c r="A43" s="86"/>
      <c r="B43" s="84"/>
      <c r="C43" s="54" t="s">
        <v>13</v>
      </c>
      <c r="D43" s="55"/>
      <c r="E43" s="8"/>
      <c r="F43" s="20"/>
      <c r="G43" s="20"/>
      <c r="H43" s="20"/>
      <c r="I43" s="20"/>
      <c r="J43" s="20"/>
      <c r="K43" s="20"/>
      <c r="L43" s="20"/>
      <c r="M43" s="6">
        <f t="shared" si="15"/>
        <v>0</v>
      </c>
      <c r="N43" s="7" t="e">
        <f t="shared" si="1"/>
        <v>#DIV/0!</v>
      </c>
      <c r="O43" s="7" t="e">
        <f t="shared" si="2"/>
        <v>#DIV/0!</v>
      </c>
      <c r="P43" s="7" t="e">
        <f t="shared" si="3"/>
        <v>#DIV/0!</v>
      </c>
      <c r="Q43" s="9"/>
      <c r="R43" s="20"/>
      <c r="S43" s="38"/>
      <c r="T43" s="38"/>
      <c r="U43" s="38"/>
    </row>
    <row r="44" spans="1:21" s="4" customFormat="1" ht="21.75" customHeight="1" thickBot="1">
      <c r="A44" s="86"/>
      <c r="B44" s="84"/>
      <c r="C44" s="60" t="s">
        <v>38</v>
      </c>
      <c r="D44" s="61"/>
      <c r="E44" s="31"/>
      <c r="F44" s="33"/>
      <c r="G44" s="33"/>
      <c r="H44" s="33"/>
      <c r="I44" s="33"/>
      <c r="J44" s="33"/>
      <c r="K44" s="33"/>
      <c r="L44" s="33"/>
      <c r="M44" s="34">
        <f t="shared" si="15"/>
        <v>0</v>
      </c>
      <c r="N44" s="35" t="e">
        <f t="shared" si="1"/>
        <v>#DIV/0!</v>
      </c>
      <c r="O44" s="35" t="e">
        <f t="shared" si="2"/>
        <v>#DIV/0!</v>
      </c>
      <c r="P44" s="35" t="e">
        <f t="shared" si="3"/>
        <v>#DIV/0!</v>
      </c>
      <c r="Q44" s="32"/>
      <c r="R44" s="33"/>
      <c r="S44" s="38"/>
      <c r="T44" s="38"/>
      <c r="U44" s="38"/>
    </row>
    <row r="45" spans="1:21" s="5" customFormat="1" ht="21.75" customHeight="1">
      <c r="A45" s="81" t="s">
        <v>14</v>
      </c>
      <c r="B45" s="62" t="s">
        <v>15</v>
      </c>
      <c r="C45" s="62"/>
      <c r="D45" s="63"/>
      <c r="E45" s="36">
        <f>SUM(E46:E48)</f>
        <v>0</v>
      </c>
      <c r="F45" s="36">
        <f t="shared" ref="F45:M45" si="16">SUM(F46:F48)</f>
        <v>0</v>
      </c>
      <c r="G45" s="36">
        <f t="shared" si="16"/>
        <v>0</v>
      </c>
      <c r="H45" s="36">
        <f t="shared" si="16"/>
        <v>0</v>
      </c>
      <c r="I45" s="36">
        <f t="shared" si="16"/>
        <v>0</v>
      </c>
      <c r="J45" s="36">
        <f t="shared" si="16"/>
        <v>0</v>
      </c>
      <c r="K45" s="36">
        <f t="shared" si="16"/>
        <v>0</v>
      </c>
      <c r="L45" s="36">
        <f t="shared" si="16"/>
        <v>0</v>
      </c>
      <c r="M45" s="36">
        <f t="shared" si="16"/>
        <v>0</v>
      </c>
      <c r="N45" s="37" t="e">
        <f t="shared" si="1"/>
        <v>#DIV/0!</v>
      </c>
      <c r="O45" s="37" t="e">
        <f t="shared" si="2"/>
        <v>#DIV/0!</v>
      </c>
      <c r="P45" s="37" t="e">
        <f t="shared" si="3"/>
        <v>#DIV/0!</v>
      </c>
      <c r="Q45" s="36">
        <f>SUM(Q46:Q48)</f>
        <v>0</v>
      </c>
      <c r="R45" s="36">
        <f>SUM(R46:R48)</f>
        <v>0</v>
      </c>
      <c r="S45" s="39"/>
      <c r="T45" s="39"/>
      <c r="U45" s="39"/>
    </row>
    <row r="46" spans="1:21" s="4" customFormat="1" ht="21.75" customHeight="1">
      <c r="A46" s="82"/>
      <c r="B46" s="51" t="s">
        <v>16</v>
      </c>
      <c r="C46" s="52"/>
      <c r="D46" s="53"/>
      <c r="E46" s="9"/>
      <c r="F46" s="9"/>
      <c r="G46" s="9"/>
      <c r="H46" s="20"/>
      <c r="I46" s="20"/>
      <c r="J46" s="20"/>
      <c r="K46" s="20"/>
      <c r="L46" s="20"/>
      <c r="M46" s="6">
        <f>H46-J46-L46</f>
        <v>0</v>
      </c>
      <c r="N46" s="7" t="e">
        <f t="shared" si="1"/>
        <v>#DIV/0!</v>
      </c>
      <c r="O46" s="7" t="e">
        <f t="shared" si="2"/>
        <v>#DIV/0!</v>
      </c>
      <c r="P46" s="7" t="e">
        <f t="shared" si="3"/>
        <v>#DIV/0!</v>
      </c>
      <c r="Q46" s="9"/>
      <c r="R46" s="20"/>
      <c r="S46" s="38"/>
      <c r="T46" s="38"/>
      <c r="U46" s="38"/>
    </row>
    <row r="47" spans="1:21" s="4" customFormat="1" ht="21.75" customHeight="1">
      <c r="A47" s="82"/>
      <c r="B47" s="51" t="s">
        <v>1</v>
      </c>
      <c r="C47" s="52"/>
      <c r="D47" s="53"/>
      <c r="E47" s="9"/>
      <c r="F47" s="9"/>
      <c r="G47" s="9"/>
      <c r="H47" s="20"/>
      <c r="I47" s="20"/>
      <c r="J47" s="20"/>
      <c r="K47" s="20"/>
      <c r="L47" s="20"/>
      <c r="M47" s="6">
        <f>H47-J47-L47</f>
        <v>0</v>
      </c>
      <c r="N47" s="7" t="e">
        <f t="shared" si="1"/>
        <v>#DIV/0!</v>
      </c>
      <c r="O47" s="7" t="e">
        <f t="shared" si="2"/>
        <v>#DIV/0!</v>
      </c>
      <c r="P47" s="7" t="e">
        <f t="shared" si="3"/>
        <v>#DIV/0!</v>
      </c>
      <c r="Q47" s="9"/>
      <c r="R47" s="20"/>
      <c r="S47" s="38"/>
      <c r="T47" s="38"/>
      <c r="U47" s="38"/>
    </row>
    <row r="48" spans="1:21" s="4" customFormat="1" ht="21.75" customHeight="1">
      <c r="A48" s="83"/>
      <c r="B48" s="51" t="s">
        <v>17</v>
      </c>
      <c r="C48" s="52"/>
      <c r="D48" s="53"/>
      <c r="E48" s="8"/>
      <c r="F48" s="8"/>
      <c r="G48" s="9"/>
      <c r="H48" s="20"/>
      <c r="I48" s="20"/>
      <c r="J48" s="20"/>
      <c r="K48" s="20"/>
      <c r="L48" s="20"/>
      <c r="M48" s="6">
        <f>H48-J48-L48</f>
        <v>0</v>
      </c>
      <c r="N48" s="7" t="e">
        <f t="shared" si="1"/>
        <v>#DIV/0!</v>
      </c>
      <c r="O48" s="7" t="e">
        <f t="shared" si="2"/>
        <v>#DIV/0!</v>
      </c>
      <c r="P48" s="7" t="e">
        <f t="shared" si="3"/>
        <v>#DIV/0!</v>
      </c>
      <c r="Q48" s="9"/>
      <c r="R48" s="20"/>
      <c r="S48" s="38"/>
      <c r="T48" s="38"/>
      <c r="U48" s="38"/>
    </row>
    <row r="49" spans="19:21">
      <c r="S49" s="40"/>
      <c r="T49" s="40"/>
      <c r="U49" s="40"/>
    </row>
    <row r="50" spans="19:21">
      <c r="S50" s="40"/>
      <c r="T50" s="40"/>
      <c r="U50" s="40"/>
    </row>
    <row r="51" spans="19:21">
      <c r="S51" s="40"/>
      <c r="T51" s="40"/>
      <c r="U51" s="40"/>
    </row>
    <row r="52" spans="19:21">
      <c r="S52" s="40"/>
      <c r="T52" s="40"/>
      <c r="U52" s="40"/>
    </row>
    <row r="53" spans="19:21">
      <c r="S53" s="40"/>
      <c r="T53" s="40"/>
      <c r="U53" s="40"/>
    </row>
    <row r="54" spans="19:21">
      <c r="S54" s="40"/>
      <c r="T54" s="40"/>
      <c r="U54" s="40"/>
    </row>
    <row r="55" spans="19:21">
      <c r="S55" s="40"/>
      <c r="T55" s="40"/>
      <c r="U55" s="40"/>
    </row>
    <row r="56" spans="19:21">
      <c r="S56" s="40"/>
      <c r="T56" s="40"/>
      <c r="U56" s="40"/>
    </row>
    <row r="57" spans="19:21">
      <c r="S57" s="40"/>
      <c r="T57" s="40"/>
      <c r="U57" s="40"/>
    </row>
    <row r="58" spans="19:21">
      <c r="S58" s="40"/>
      <c r="T58" s="40"/>
      <c r="U58" s="40"/>
    </row>
    <row r="59" spans="19:21">
      <c r="S59" s="40"/>
      <c r="T59" s="40"/>
      <c r="U59" s="40"/>
    </row>
    <row r="60" spans="19:21">
      <c r="S60" s="40"/>
      <c r="T60" s="40"/>
      <c r="U60" s="40"/>
    </row>
    <row r="61" spans="19:21">
      <c r="S61" s="40"/>
      <c r="T61" s="40"/>
      <c r="U61" s="40"/>
    </row>
    <row r="62" spans="19:21">
      <c r="S62" s="40"/>
      <c r="T62" s="40"/>
      <c r="U62" s="40"/>
    </row>
    <row r="63" spans="19:21">
      <c r="S63" s="40"/>
      <c r="T63" s="40"/>
      <c r="U63" s="40"/>
    </row>
    <row r="64" spans="19:21">
      <c r="S64" s="40"/>
      <c r="T64" s="40"/>
      <c r="U64" s="40"/>
    </row>
    <row r="65" spans="19:21">
      <c r="S65" s="40"/>
      <c r="T65" s="40"/>
      <c r="U65" s="40"/>
    </row>
    <row r="66" spans="19:21">
      <c r="S66" s="40"/>
      <c r="T66" s="40"/>
      <c r="U66" s="40"/>
    </row>
    <row r="67" spans="19:21">
      <c r="S67" s="40"/>
      <c r="T67" s="40"/>
      <c r="U67" s="40"/>
    </row>
    <row r="68" spans="19:21">
      <c r="S68" s="40"/>
      <c r="T68" s="40"/>
      <c r="U68" s="40"/>
    </row>
  </sheetData>
  <mergeCells count="45">
    <mergeCell ref="K5:L5"/>
    <mergeCell ref="M5:M6"/>
    <mergeCell ref="N5:P5"/>
    <mergeCell ref="A45:A48"/>
    <mergeCell ref="B31:B44"/>
    <mergeCell ref="A10:A44"/>
    <mergeCell ref="B11:B30"/>
    <mergeCell ref="C11:D11"/>
    <mergeCell ref="C37:D37"/>
    <mergeCell ref="B10:D10"/>
    <mergeCell ref="B3:C3"/>
    <mergeCell ref="G5:H5"/>
    <mergeCell ref="A7:A9"/>
    <mergeCell ref="I5:J5"/>
    <mergeCell ref="A5:D6"/>
    <mergeCell ref="B7:D7"/>
    <mergeCell ref="B8:D8"/>
    <mergeCell ref="B9:D9"/>
    <mergeCell ref="C12:D12"/>
    <mergeCell ref="C32:D32"/>
    <mergeCell ref="C33:D33"/>
    <mergeCell ref="C23:D23"/>
    <mergeCell ref="C22:D22"/>
    <mergeCell ref="C21:D21"/>
    <mergeCell ref="C20:D20"/>
    <mergeCell ref="B47:D47"/>
    <mergeCell ref="B48:D48"/>
    <mergeCell ref="E5:F5"/>
    <mergeCell ref="C42:D42"/>
    <mergeCell ref="C43:D43"/>
    <mergeCell ref="C44:D44"/>
    <mergeCell ref="B45:D45"/>
    <mergeCell ref="C38:D38"/>
    <mergeCell ref="C39:D39"/>
    <mergeCell ref="C40:D40"/>
    <mergeCell ref="Q5:R5"/>
    <mergeCell ref="G1:N2"/>
    <mergeCell ref="B46:D46"/>
    <mergeCell ref="C41:D41"/>
    <mergeCell ref="C24:C30"/>
    <mergeCell ref="C13:C15"/>
    <mergeCell ref="C16:C18"/>
    <mergeCell ref="C34:C36"/>
    <mergeCell ref="C31:D31"/>
    <mergeCell ref="C19:D19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2014-01-07T04:21:52Z</cp:lastPrinted>
  <dcterms:created xsi:type="dcterms:W3CDTF">1999-04-08T04:49:33Z</dcterms:created>
  <dcterms:modified xsi:type="dcterms:W3CDTF">2014-03-09T23:51:10Z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