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과징현황" sheetId="18" r:id="rId3"/>
  </sheets>
  <calcPr calcId="125725"/>
</workbook>
</file>

<file path=xl/calcChain.xml><?xml version="1.0" encoding="utf-8"?>
<calcChain xmlns="http://schemas.openxmlformats.org/spreadsheetml/2006/main">
  <c r="G16" i="18"/>
  <c r="H16"/>
  <c r="M12"/>
  <c r="N12"/>
  <c r="O12"/>
  <c r="P12"/>
  <c r="E13"/>
  <c r="F13"/>
  <c r="F11" s="1"/>
  <c r="F8" s="1"/>
  <c r="G13"/>
  <c r="H13"/>
  <c r="I13"/>
  <c r="J13"/>
  <c r="O13" s="1"/>
  <c r="K13"/>
  <c r="L13"/>
  <c r="L11" s="1"/>
  <c r="Q13"/>
  <c r="R13"/>
  <c r="M14"/>
  <c r="M13" s="1"/>
  <c r="M11" s="1"/>
  <c r="N14"/>
  <c r="O14"/>
  <c r="P14"/>
  <c r="M15"/>
  <c r="N15"/>
  <c r="O15"/>
  <c r="P15"/>
  <c r="E16"/>
  <c r="E11" s="1"/>
  <c r="F16"/>
  <c r="I16"/>
  <c r="J16"/>
  <c r="P16" s="1"/>
  <c r="K16"/>
  <c r="L16"/>
  <c r="Q16"/>
  <c r="R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J24"/>
  <c r="O24" s="1"/>
  <c r="K24"/>
  <c r="K11" s="1"/>
  <c r="L24"/>
  <c r="Q24"/>
  <c r="R24"/>
  <c r="M25"/>
  <c r="M24" s="1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E9" s="1"/>
  <c r="F34"/>
  <c r="F31" s="1"/>
  <c r="G34"/>
  <c r="G31" s="1"/>
  <c r="H34"/>
  <c r="I34"/>
  <c r="I31" s="1"/>
  <c r="J34"/>
  <c r="J31" s="1"/>
  <c r="K34"/>
  <c r="K31" s="1"/>
  <c r="K9" s="1"/>
  <c r="L34"/>
  <c r="L31" s="1"/>
  <c r="L9" s="1"/>
  <c r="Q34"/>
  <c r="Q31" s="1"/>
  <c r="Q9" s="1"/>
  <c r="R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L45"/>
  <c r="Q45"/>
  <c r="R45"/>
  <c r="M46"/>
  <c r="N46"/>
  <c r="O46"/>
  <c r="P46"/>
  <c r="M47"/>
  <c r="N47"/>
  <c r="O47"/>
  <c r="P47"/>
  <c r="M48"/>
  <c r="N48"/>
  <c r="O48"/>
  <c r="P48"/>
  <c r="N16"/>
  <c r="N13"/>
  <c r="H31"/>
  <c r="H9" s="1"/>
  <c r="N24"/>
  <c r="M34"/>
  <c r="N34"/>
  <c r="P24"/>
  <c r="I11"/>
  <c r="I8" s="1"/>
  <c r="M45"/>
  <c r="H11"/>
  <c r="H8" s="1"/>
  <c r="G11"/>
  <c r="G8" s="1"/>
  <c r="R31"/>
  <c r="R9" s="1"/>
  <c r="R11"/>
  <c r="R8" s="1"/>
  <c r="P13"/>
  <c r="M31"/>
  <c r="M9" s="1"/>
  <c r="L8" l="1"/>
  <c r="L7" s="1"/>
  <c r="L10"/>
  <c r="P31"/>
  <c r="N31"/>
  <c r="M8"/>
  <c r="M10"/>
  <c r="H10"/>
  <c r="P45"/>
  <c r="J11"/>
  <c r="P34"/>
  <c r="Q11"/>
  <c r="Q10" s="1"/>
  <c r="H7"/>
  <c r="N45"/>
  <c r="I10"/>
  <c r="I9"/>
  <c r="I7" s="1"/>
  <c r="O31"/>
  <c r="F9"/>
  <c r="G9"/>
  <c r="G10"/>
  <c r="Q8"/>
  <c r="Q7" s="1"/>
  <c r="M7"/>
  <c r="F7"/>
  <c r="G7"/>
  <c r="K8"/>
  <c r="K7" s="1"/>
  <c r="K10"/>
  <c r="R7"/>
  <c r="E10"/>
  <c r="E8"/>
  <c r="E7" s="1"/>
  <c r="N11"/>
  <c r="O16"/>
  <c r="O11"/>
  <c r="J9"/>
  <c r="F10"/>
  <c r="R10"/>
  <c r="O34"/>
  <c r="J8" l="1"/>
  <c r="P11"/>
  <c r="J10"/>
  <c r="N9"/>
  <c r="P9"/>
  <c r="O9"/>
  <c r="J7"/>
  <c r="P10" l="1"/>
  <c r="N10"/>
  <c r="O8"/>
  <c r="N8"/>
  <c r="P8"/>
  <c r="O10"/>
  <c r="P7"/>
  <c r="N7"/>
  <c r="O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<sst xmlns="http://schemas.openxmlformats.org/spreadsheetml/2006/main" count="74" uniqueCount="62">
  <si>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</si>
  <si>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</si>
  <si>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</si>
  <si>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</si>
  <si>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</si>
  <si>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</si>
  <si>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</si>
  <si>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</si>
  <si>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</si>
  <si>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</si>
  <si>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</si>
  <si>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</si>
  <si>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</si>
  <si>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</si>
  <si>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</si>
  <si>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</si>
  <si>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</si>
  <si>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</si>
  <si>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</si>
  <si>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</si>
  <si>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</si>
  <si>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</si>
  <si>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</si>
  <si>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</si>
  <si>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</si>
  <si>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</si>
  <si>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</si>
  <si>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</si>
  <si>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</si>
  <si>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</si>
  <si>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</si>
  <si>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</si>
  <si>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</si>
  <si>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</si>
  <si>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</si>
  <si>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</si>
  <si>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</si>
  <si>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</si>
  <si>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</si>
  <si>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</si>
  <si>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</si>
  <si>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</si>
  <si>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</si>
  <si>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</si>
  <si>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</si>
  <si>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</si>
  <si>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</si>
  <si>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</si>
  <si>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</si>
  <si>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</si>
  <si>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</si>
  <si>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</si>
  <si>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</si>
  <si>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</si>
  <si>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</si>
  <si>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</si>
  <si>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</si>
  <si>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</si>
  <si>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</si>
  <si>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</si>
  <si>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</si>
  <si>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2013년</t>
    </r>
    <r>
      <rPr>
        <b/>
        <sz val="24"/>
        <rFont val="휴먼엑스포"/>
        <family val="1"/>
        <charset val="129"/>
      </rPr>
      <t xml:space="preserve">  10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(2013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</si>
</sst>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4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10" xfId="0" applyNumberFormat="1" applyFont="1" applyFill="1" applyBorder="1" applyAlignment="1" applyProtection="1">
      <alignment horizontal="center" vertical="center" wrapText="1"/>
    </xf>
    <xf numFmtId="3" fontId="19" fillId="7" borderId="11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100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0"/>
      <c r="G1" s="46" t="s">
        <v>61</v>
      </c>
      <c r="H1" s="46"/>
      <c r="I1" s="46"/>
      <c r="J1" s="46"/>
      <c r="K1" s="46"/>
      <c r="L1" s="46"/>
      <c r="M1" s="46"/>
      <c r="N1" s="46"/>
      <c r="O1" s="11"/>
      <c r="P1" s="11"/>
      <c r="Q1" s="11"/>
    </row>
    <row r="2" spans="1:18" s="10" customFormat="1" ht="14.25" customHeight="1">
      <c r="E2" s="12"/>
      <c r="G2" s="46"/>
      <c r="H2" s="46"/>
      <c r="I2" s="46"/>
      <c r="J2" s="46"/>
      <c r="K2" s="46"/>
      <c r="L2" s="46"/>
      <c r="M2" s="46"/>
      <c r="N2" s="46"/>
      <c r="O2" s="14"/>
      <c r="P2" s="13"/>
      <c r="Q2" s="11"/>
    </row>
    <row r="3" spans="1:18" s="10" customFormat="1" ht="14.25" customHeight="1">
      <c r="E3" s="12"/>
      <c r="G3" s="43"/>
      <c r="H3" s="43"/>
      <c r="I3" s="43"/>
      <c r="J3" s="43"/>
      <c r="K3" s="43"/>
      <c r="L3" s="43"/>
      <c r="M3" s="43"/>
      <c r="N3" s="43"/>
      <c r="O3" s="14"/>
      <c r="P3" s="13"/>
      <c r="Q3" s="11"/>
    </row>
    <row r="4" spans="1:18" ht="15.75" customHeight="1">
      <c r="N4" s="1"/>
      <c r="O4" s="1"/>
      <c r="P4" s="3"/>
      <c r="R4" s="19" t="s">
        <v>40</v>
      </c>
    </row>
    <row r="5" spans="1:18" s="4" customFormat="1" ht="27.75" customHeight="1">
      <c r="A5" s="44" t="s">
        <v>41</v>
      </c>
      <c r="B5" s="63"/>
      <c r="C5" s="63"/>
      <c r="D5" s="45"/>
      <c r="E5" s="55" t="s">
        <v>42</v>
      </c>
      <c r="F5" s="55"/>
      <c r="G5" s="44" t="s">
        <v>43</v>
      </c>
      <c r="H5" s="45"/>
      <c r="I5" s="44" t="s">
        <v>44</v>
      </c>
      <c r="J5" s="45"/>
      <c r="K5" s="44" t="s">
        <v>45</v>
      </c>
      <c r="L5" s="45"/>
      <c r="M5" s="55" t="s">
        <v>46</v>
      </c>
      <c r="N5" s="55" t="s">
        <v>47</v>
      </c>
      <c r="O5" s="55"/>
      <c r="P5" s="55"/>
      <c r="Q5" s="44" t="s">
        <v>48</v>
      </c>
      <c r="R5" s="45"/>
    </row>
    <row r="6" spans="1:18" s="4" customFormat="1" ht="36" customHeight="1" thickBot="1">
      <c r="A6" s="64"/>
      <c r="B6" s="65"/>
      <c r="C6" s="65"/>
      <c r="D6" s="66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75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0" t="s">
        <v>56</v>
      </c>
      <c r="B7" s="67" t="s">
        <v>57</v>
      </c>
      <c r="C7" s="67"/>
      <c r="D7" s="68"/>
      <c r="E7" s="23">
        <f t="shared" ref="E7:M7" si="0">SUM(E8:E9)</f>
        <v>252860000</v>
      </c>
      <c r="F7" s="23">
        <f t="shared" si="0"/>
        <v>257751000</v>
      </c>
      <c r="G7" s="23">
        <f>SUM(G8:G9)</f>
        <v>15297387</v>
      </c>
      <c r="H7" s="23">
        <f t="shared" si="0"/>
        <v>255252689</v>
      </c>
      <c r="I7" s="23">
        <f t="shared" si="0"/>
        <v>17075050</v>
      </c>
      <c r="J7" s="23">
        <f>SUM(J8:J9)</f>
        <v>239939914</v>
      </c>
      <c r="K7" s="23">
        <f t="shared" si="0"/>
        <v>0</v>
      </c>
      <c r="L7" s="23">
        <f t="shared" si="0"/>
        <v>1927135</v>
      </c>
      <c r="M7" s="23">
        <f t="shared" si="0"/>
        <v>13385640</v>
      </c>
      <c r="N7" s="24">
        <f t="shared" ref="N7:N48" si="1">+J7/E7*100</f>
        <v>94.890419204302773</v>
      </c>
      <c r="O7" s="24">
        <f t="shared" ref="O7:O48" si="2">+J7/F7*100</f>
        <v>93.089809156899477</v>
      </c>
      <c r="P7" s="24">
        <f t="shared" ref="P7:P48" si="3">+J7/H7*100</f>
        <v>94.000934893187349</v>
      </c>
      <c r="Q7" s="23">
        <f>SUM(Q8:Q9)</f>
        <v>554361</v>
      </c>
      <c r="R7" s="23">
        <f>SUM(R8:R9)</f>
        <v>5860823</v>
      </c>
    </row>
    <row r="8" spans="1:18" s="4" customFormat="1" ht="21.75" customHeight="1">
      <c r="A8" s="61"/>
      <c r="B8" s="69" t="s">
        <v>27</v>
      </c>
      <c r="C8" s="70"/>
      <c r="D8" s="71"/>
      <c r="E8" s="15">
        <f>E11+E46+E47</f>
        <v>92460000</v>
      </c>
      <c r="F8" s="15">
        <f t="shared" ref="F8:M8" si="4">F11+F46+F47</f>
        <v>92460000</v>
      </c>
      <c r="G8" s="15">
        <f t="shared" si="4"/>
        <v>7025414</v>
      </c>
      <c r="H8" s="15">
        <f t="shared" si="4"/>
        <v>87181640</v>
      </c>
      <c r="I8" s="15">
        <f t="shared" si="4"/>
        <v>7320102</v>
      </c>
      <c r="J8" s="15">
        <f t="shared" si="4"/>
        <v>83402585</v>
      </c>
      <c r="K8" s="15">
        <f t="shared" si="4"/>
        <v>0</v>
      </c>
      <c r="L8" s="15">
        <f t="shared" si="4"/>
        <v>483971</v>
      </c>
      <c r="M8" s="15">
        <f t="shared" si="4"/>
        <v>3295084</v>
      </c>
      <c r="N8" s="16">
        <f t="shared" si="1"/>
        <v>90.203963876270819</v>
      </c>
      <c r="O8" s="16">
        <f t="shared" si="2"/>
        <v>90.203963876270819</v>
      </c>
      <c r="P8" s="16">
        <f t="shared" si="3"/>
        <v>95.665308659025001</v>
      </c>
      <c r="Q8" s="15">
        <f>Q11+Q46+Q47</f>
        <v>40921</v>
      </c>
      <c r="R8" s="15">
        <f>R11+R46+R47</f>
        <v>2192162</v>
      </c>
    </row>
    <row r="9" spans="1:18" s="4" customFormat="1" ht="21.75" customHeight="1" thickBot="1">
      <c r="A9" s="62"/>
      <c r="B9" s="72" t="s">
        <v>17</v>
      </c>
      <c r="C9" s="73"/>
      <c r="D9" s="74"/>
      <c r="E9" s="25">
        <f>E31+E48</f>
        <v>160400000</v>
      </c>
      <c r="F9" s="25">
        <f t="shared" ref="F9:M9" si="5">F31+F48</f>
        <v>165291000</v>
      </c>
      <c r="G9" s="25">
        <f t="shared" si="5"/>
        <v>8271973</v>
      </c>
      <c r="H9" s="25">
        <f t="shared" si="5"/>
        <v>168071049</v>
      </c>
      <c r="I9" s="25">
        <f t="shared" si="5"/>
        <v>9754948</v>
      </c>
      <c r="J9" s="25">
        <f t="shared" si="5"/>
        <v>156537329</v>
      </c>
      <c r="K9" s="25">
        <f t="shared" si="5"/>
        <v>0</v>
      </c>
      <c r="L9" s="25">
        <f t="shared" si="5"/>
        <v>1443164</v>
      </c>
      <c r="M9" s="25">
        <f t="shared" si="5"/>
        <v>10090556</v>
      </c>
      <c r="N9" s="26">
        <f t="shared" si="1"/>
        <v>97.591850997506242</v>
      </c>
      <c r="O9" s="26">
        <f t="shared" si="2"/>
        <v>94.704084916904137</v>
      </c>
      <c r="P9" s="26">
        <f t="shared" si="3"/>
        <v>93.137592661779607</v>
      </c>
      <c r="Q9" s="25">
        <f>Q31+Q48</f>
        <v>513440</v>
      </c>
      <c r="R9" s="25">
        <f>R31+R48</f>
        <v>3668661</v>
      </c>
    </row>
    <row r="10" spans="1:18" s="4" customFormat="1" ht="21.75" customHeight="1">
      <c r="A10" s="80" t="s">
        <v>18</v>
      </c>
      <c r="B10" s="82" t="s">
        <v>15</v>
      </c>
      <c r="C10" s="82"/>
      <c r="D10" s="83"/>
      <c r="E10" s="21">
        <f>SUM(E11,E31)</f>
        <v>251130000</v>
      </c>
      <c r="F10" s="21">
        <f t="shared" ref="F10:M10" si="6">SUM(F11,F31)</f>
        <v>256021000</v>
      </c>
      <c r="G10" s="21">
        <f t="shared" si="6"/>
        <v>15306963</v>
      </c>
      <c r="H10" s="21">
        <f t="shared" si="6"/>
        <v>243475742</v>
      </c>
      <c r="I10" s="21">
        <f t="shared" si="6"/>
        <v>17034788</v>
      </c>
      <c r="J10" s="21">
        <f t="shared" si="6"/>
        <v>238693850</v>
      </c>
      <c r="K10" s="21">
        <f t="shared" si="6"/>
        <v>0</v>
      </c>
      <c r="L10" s="21">
        <f t="shared" si="6"/>
        <v>5256</v>
      </c>
      <c r="M10" s="21">
        <f t="shared" si="6"/>
        <v>4776636</v>
      </c>
      <c r="N10" s="22">
        <f t="shared" si="1"/>
        <v>95.047923386293959</v>
      </c>
      <c r="O10" s="22">
        <f t="shared" si="2"/>
        <v>93.232137207494702</v>
      </c>
      <c r="P10" s="22">
        <f t="shared" si="3"/>
        <v>98.03598832445492</v>
      </c>
      <c r="Q10" s="21">
        <f>SUM(Q11,Q31)</f>
        <v>507888</v>
      </c>
      <c r="R10" s="21">
        <f>SUM(R11,R31)</f>
        <v>2914051</v>
      </c>
    </row>
    <row r="11" spans="1:18" s="4" customFormat="1" ht="21.75" customHeight="1">
      <c r="A11" s="81"/>
      <c r="B11" s="52" t="s">
        <v>19</v>
      </c>
      <c r="C11" s="48" t="s">
        <v>7</v>
      </c>
      <c r="D11" s="49"/>
      <c r="E11" s="6">
        <f>SUM(E12,E13,E16,E19:E23,E24)</f>
        <v>91730000</v>
      </c>
      <c r="F11" s="6">
        <f t="shared" ref="F11:M11" si="7">SUM(F12,F13,F16,F19:F23,F24)</f>
        <v>91730000</v>
      </c>
      <c r="G11" s="6">
        <f t="shared" si="7"/>
        <v>7016807</v>
      </c>
      <c r="H11" s="6">
        <f t="shared" si="7"/>
        <v>82571225</v>
      </c>
      <c r="I11" s="6">
        <f t="shared" si="7"/>
        <v>7297692</v>
      </c>
      <c r="J11" s="6">
        <f t="shared" si="7"/>
        <v>81670917</v>
      </c>
      <c r="K11" s="6">
        <f t="shared" si="7"/>
        <v>0</v>
      </c>
      <c r="L11" s="6">
        <f t="shared" si="7"/>
        <v>91</v>
      </c>
      <c r="M11" s="6">
        <f t="shared" si="7"/>
        <v>900217</v>
      </c>
      <c r="N11" s="7">
        <f t="shared" si="1"/>
        <v>89.034031396489695</v>
      </c>
      <c r="O11" s="7">
        <f t="shared" si="2"/>
        <v>89.034031396489695</v>
      </c>
      <c r="P11" s="7">
        <f t="shared" si="3"/>
        <v>98.909658903570829</v>
      </c>
      <c r="Q11" s="6">
        <f>SUM(Q12,Q13,Q16,Q19:Q23,Q24)</f>
        <v>38747</v>
      </c>
      <c r="R11" s="6">
        <f>SUM(R12,R13,R16,R19:R23,R24)</f>
        <v>1907598</v>
      </c>
    </row>
    <row r="12" spans="1:18" s="4" customFormat="1" ht="21.75" customHeight="1">
      <c r="A12" s="81"/>
      <c r="B12" s="79"/>
      <c r="C12" s="47" t="s">
        <v>20</v>
      </c>
      <c r="D12" s="49"/>
      <c r="E12" s="9">
        <v>58700000</v>
      </c>
      <c r="F12" s="9">
        <v>58700000</v>
      </c>
      <c r="G12" s="9">
        <v>5550980</v>
      </c>
      <c r="H12" s="18">
        <v>51565043</v>
      </c>
      <c r="I12" s="9">
        <v>5563003</v>
      </c>
      <c r="J12" s="18">
        <v>51353339</v>
      </c>
      <c r="K12" s="9"/>
      <c r="L12" s="18"/>
      <c r="M12" s="6">
        <f>H12-J12-L12</f>
        <v>211704</v>
      </c>
      <c r="N12" s="7">
        <f t="shared" si="1"/>
        <v>87.484393526405441</v>
      </c>
      <c r="O12" s="7">
        <f t="shared" si="2"/>
        <v>87.484393526405441</v>
      </c>
      <c r="P12" s="7">
        <f t="shared" si="3"/>
        <v>99.589442793638312</v>
      </c>
      <c r="Q12" s="9">
        <v>33808</v>
      </c>
      <c r="R12" s="18">
        <v>1682503</v>
      </c>
    </row>
    <row r="13" spans="1:18" s="4" customFormat="1" ht="21.75" customHeight="1">
      <c r="A13" s="81"/>
      <c r="B13" s="79"/>
      <c r="C13" s="52" t="s">
        <v>58</v>
      </c>
      <c r="D13" s="39" t="s">
        <v>26</v>
      </c>
      <c r="E13" s="17">
        <f t="shared" ref="E13:M13" si="8">SUM(E14:E15)</f>
        <v>5320000</v>
      </c>
      <c r="F13" s="17">
        <f t="shared" si="8"/>
        <v>5320000</v>
      </c>
      <c r="G13" s="17">
        <f t="shared" si="8"/>
        <v>313176</v>
      </c>
      <c r="H13" s="17">
        <f t="shared" si="8"/>
        <v>6458722</v>
      </c>
      <c r="I13" s="17">
        <f t="shared" si="8"/>
        <v>314507</v>
      </c>
      <c r="J13" s="17">
        <f t="shared" si="8"/>
        <v>6436834</v>
      </c>
      <c r="K13" s="17">
        <f t="shared" si="8"/>
        <v>0</v>
      </c>
      <c r="L13" s="17">
        <f t="shared" si="8"/>
        <v>91</v>
      </c>
      <c r="M13" s="17">
        <f t="shared" si="8"/>
        <v>21797</v>
      </c>
      <c r="N13" s="7">
        <f t="shared" si="1"/>
        <v>120.99312030075188</v>
      </c>
      <c r="O13" s="7">
        <f t="shared" si="2"/>
        <v>120.99312030075188</v>
      </c>
      <c r="P13" s="7">
        <f t="shared" si="3"/>
        <v>99.661109426911381</v>
      </c>
      <c r="Q13" s="17">
        <f>SUM(Q14:Q15)</f>
        <v>104</v>
      </c>
      <c r="R13" s="17">
        <f>SUM(R14:R15)</f>
        <v>26045</v>
      </c>
    </row>
    <row r="14" spans="1:18" s="4" customFormat="1" ht="21.75" customHeight="1">
      <c r="A14" s="81"/>
      <c r="B14" s="79"/>
      <c r="C14" s="53"/>
      <c r="D14" s="40" t="s">
        <v>28</v>
      </c>
      <c r="E14" s="8">
        <v>4827000</v>
      </c>
      <c r="F14" s="8">
        <v>4827000</v>
      </c>
      <c r="G14" s="9">
        <v>301568</v>
      </c>
      <c r="H14" s="18">
        <v>5811794</v>
      </c>
      <c r="I14" s="9">
        <v>301568</v>
      </c>
      <c r="J14" s="18">
        <v>5811789</v>
      </c>
      <c r="K14" s="9"/>
      <c r="L14" s="18"/>
      <c r="M14" s="6">
        <f>H14-J14-L14</f>
        <v>5</v>
      </c>
      <c r="N14" s="7">
        <f t="shared" si="1"/>
        <v>120.4016780609074</v>
      </c>
      <c r="O14" s="7">
        <f t="shared" si="2"/>
        <v>120.4016780609074</v>
      </c>
      <c r="P14" s="7">
        <f t="shared" si="3"/>
        <v>99.999913968044979</v>
      </c>
      <c r="Q14" s="9">
        <v>104</v>
      </c>
      <c r="R14" s="18">
        <v>24560</v>
      </c>
    </row>
    <row r="15" spans="1:18" s="4" customFormat="1" ht="21.75" customHeight="1">
      <c r="A15" s="81"/>
      <c r="B15" s="79"/>
      <c r="C15" s="54"/>
      <c r="D15" s="40" t="s">
        <v>29</v>
      </c>
      <c r="E15" s="8">
        <v>493000</v>
      </c>
      <c r="F15" s="8">
        <v>493000</v>
      </c>
      <c r="G15" s="9">
        <v>11608</v>
      </c>
      <c r="H15" s="18">
        <v>646928</v>
      </c>
      <c r="I15" s="9">
        <v>12939</v>
      </c>
      <c r="J15" s="18">
        <v>625045</v>
      </c>
      <c r="K15" s="9"/>
      <c r="L15" s="18">
        <v>91</v>
      </c>
      <c r="M15" s="6">
        <f>H15-J15-L15</f>
        <v>21792</v>
      </c>
      <c r="N15" s="7">
        <f t="shared" si="1"/>
        <v>126.78397565922921</v>
      </c>
      <c r="O15" s="7">
        <f t="shared" si="2"/>
        <v>126.78397565922921</v>
      </c>
      <c r="P15" s="7">
        <f t="shared" si="3"/>
        <v>96.617397917542604</v>
      </c>
      <c r="Q15" s="9">
        <v>0</v>
      </c>
      <c r="R15" s="18">
        <v>1485</v>
      </c>
    </row>
    <row r="16" spans="1:18" s="4" customFormat="1" ht="21.75" customHeight="1">
      <c r="A16" s="81"/>
      <c r="B16" s="79"/>
      <c r="C16" s="52" t="s">
        <v>59</v>
      </c>
      <c r="D16" s="39" t="s">
        <v>26</v>
      </c>
      <c r="E16" s="17">
        <f>SUM(E17:E18)</f>
        <v>5260000</v>
      </c>
      <c r="F16" s="17">
        <f t="shared" ref="F16:M16" si="9">SUM(F17:F18)</f>
        <v>5260000</v>
      </c>
      <c r="G16" s="17">
        <f>SUM(G17:G18)</f>
        <v>15012</v>
      </c>
      <c r="H16" s="17">
        <f>SUM(H17:H18)</f>
        <v>6067374</v>
      </c>
      <c r="I16" s="17">
        <f t="shared" si="9"/>
        <v>53096</v>
      </c>
      <c r="J16" s="17">
        <f t="shared" si="9"/>
        <v>5902065</v>
      </c>
      <c r="K16" s="17">
        <f t="shared" si="9"/>
        <v>0</v>
      </c>
      <c r="L16" s="17">
        <f t="shared" si="9"/>
        <v>0</v>
      </c>
      <c r="M16" s="17">
        <f t="shared" si="9"/>
        <v>165309</v>
      </c>
      <c r="N16" s="7">
        <f t="shared" si="1"/>
        <v>112.20655893536122</v>
      </c>
      <c r="O16" s="7">
        <f t="shared" si="2"/>
        <v>112.20655893536122</v>
      </c>
      <c r="P16" s="7">
        <f t="shared" si="3"/>
        <v>97.275444038887343</v>
      </c>
      <c r="Q16" s="17">
        <f>SUM(Q17:Q18)</f>
        <v>0</v>
      </c>
      <c r="R16" s="17">
        <f>SUM(R17:R18)</f>
        <v>70</v>
      </c>
    </row>
    <row r="17" spans="1:18" s="4" customFormat="1" ht="21.75" customHeight="1">
      <c r="A17" s="81"/>
      <c r="B17" s="79"/>
      <c r="C17" s="53"/>
      <c r="D17" s="41" t="s">
        <v>30</v>
      </c>
      <c r="E17" s="8">
        <v>55000</v>
      </c>
      <c r="F17" s="8">
        <v>55000</v>
      </c>
      <c r="G17" s="18">
        <v>13112</v>
      </c>
      <c r="H17" s="18">
        <v>53856</v>
      </c>
      <c r="I17" s="18">
        <v>12009</v>
      </c>
      <c r="J17" s="18">
        <v>52285</v>
      </c>
      <c r="K17" s="18"/>
      <c r="L17" s="18"/>
      <c r="M17" s="6">
        <f t="shared" ref="M17:M23" si="10">H17-J17-L17</f>
        <v>1571</v>
      </c>
      <c r="N17" s="7">
        <f t="shared" si="1"/>
        <v>95.063636363636363</v>
      </c>
      <c r="O17" s="7">
        <f t="shared" si="2"/>
        <v>95.063636363636363</v>
      </c>
      <c r="P17" s="7">
        <f t="shared" si="3"/>
        <v>97.08296197266786</v>
      </c>
      <c r="Q17" s="9">
        <v>0</v>
      </c>
      <c r="R17" s="18">
        <v>0</v>
      </c>
    </row>
    <row r="18" spans="1:18" s="4" customFormat="1" ht="21.75" customHeight="1">
      <c r="A18" s="81"/>
      <c r="B18" s="79"/>
      <c r="C18" s="54"/>
      <c r="D18" s="41" t="s">
        <v>31</v>
      </c>
      <c r="E18" s="8">
        <v>5205000</v>
      </c>
      <c r="F18" s="8">
        <v>5205000</v>
      </c>
      <c r="G18" s="18">
        <v>1900</v>
      </c>
      <c r="H18" s="18">
        <v>6013518</v>
      </c>
      <c r="I18" s="18">
        <v>41087</v>
      </c>
      <c r="J18" s="18">
        <v>5849780</v>
      </c>
      <c r="K18" s="18"/>
      <c r="L18" s="18"/>
      <c r="M18" s="6">
        <f t="shared" si="10"/>
        <v>163738</v>
      </c>
      <c r="N18" s="7">
        <f t="shared" si="1"/>
        <v>112.38770413064361</v>
      </c>
      <c r="O18" s="7">
        <f t="shared" si="2"/>
        <v>112.38770413064361</v>
      </c>
      <c r="P18" s="7">
        <f t="shared" si="3"/>
        <v>97.277167874112962</v>
      </c>
      <c r="Q18" s="9">
        <v>0</v>
      </c>
      <c r="R18" s="18">
        <v>70</v>
      </c>
    </row>
    <row r="19" spans="1:18" s="4" customFormat="1" ht="21.75" customHeight="1">
      <c r="A19" s="81"/>
      <c r="B19" s="79"/>
      <c r="C19" s="47" t="s">
        <v>32</v>
      </c>
      <c r="D19" s="49"/>
      <c r="E19" s="8"/>
      <c r="F19" s="8"/>
      <c r="G19" s="18"/>
      <c r="H19" s="18"/>
      <c r="I19" s="18"/>
      <c r="J19" s="18"/>
      <c r="K19" s="18"/>
      <c r="L19" s="18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18"/>
    </row>
    <row r="20" spans="1:18" s="4" customFormat="1" ht="21.75" customHeight="1">
      <c r="A20" s="81"/>
      <c r="B20" s="79"/>
      <c r="C20" s="50" t="s">
        <v>21</v>
      </c>
      <c r="D20" s="51"/>
      <c r="E20" s="8"/>
      <c r="F20" s="8"/>
      <c r="G20" s="18">
        <v>7697</v>
      </c>
      <c r="H20" s="18">
        <v>256025</v>
      </c>
      <c r="I20" s="18">
        <v>9444</v>
      </c>
      <c r="J20" s="18">
        <v>255609</v>
      </c>
      <c r="K20" s="18"/>
      <c r="L20" s="18"/>
      <c r="M20" s="6">
        <f t="shared" si="10"/>
        <v>416</v>
      </c>
      <c r="N20" s="7" t="e">
        <f t="shared" si="1"/>
        <v>#DIV/0!</v>
      </c>
      <c r="O20" s="7" t="e">
        <f t="shared" si="2"/>
        <v>#DIV/0!</v>
      </c>
      <c r="P20" s="7">
        <f t="shared" si="3"/>
        <v>99.837515867591051</v>
      </c>
      <c r="Q20" s="9">
        <v>261</v>
      </c>
      <c r="R20" s="18">
        <v>1702</v>
      </c>
    </row>
    <row r="21" spans="1:18" s="4" customFormat="1" ht="21.75" customHeight="1">
      <c r="A21" s="81"/>
      <c r="B21" s="79"/>
      <c r="C21" s="50" t="s">
        <v>22</v>
      </c>
      <c r="D21" s="51"/>
      <c r="E21" s="8"/>
      <c r="F21" s="8"/>
      <c r="G21" s="18"/>
      <c r="H21" s="18"/>
      <c r="I21" s="18"/>
      <c r="J21" s="18"/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18"/>
    </row>
    <row r="22" spans="1:18" s="4" customFormat="1" ht="21.75" customHeight="1">
      <c r="A22" s="81"/>
      <c r="B22" s="79"/>
      <c r="C22" s="50" t="s">
        <v>23</v>
      </c>
      <c r="D22" s="51"/>
      <c r="E22" s="8"/>
      <c r="F22" s="8"/>
      <c r="G22" s="18">
        <v>0</v>
      </c>
      <c r="H22" s="18">
        <v>6079</v>
      </c>
      <c r="I22" s="18">
        <v>0</v>
      </c>
      <c r="J22" s="18">
        <v>6079</v>
      </c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9"/>
      <c r="R22" s="18"/>
    </row>
    <row r="23" spans="1:18" s="4" customFormat="1" ht="21.75" customHeight="1">
      <c r="A23" s="81"/>
      <c r="B23" s="79"/>
      <c r="C23" s="50" t="s">
        <v>24</v>
      </c>
      <c r="D23" s="51"/>
      <c r="E23" s="8"/>
      <c r="F23" s="8"/>
      <c r="G23" s="18"/>
      <c r="H23" s="18"/>
      <c r="I23" s="18"/>
      <c r="J23" s="18"/>
      <c r="K23" s="18"/>
      <c r="L23" s="18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18"/>
    </row>
    <row r="24" spans="1:18" s="4" customFormat="1" ht="21.75" customHeight="1">
      <c r="A24" s="81"/>
      <c r="B24" s="79"/>
      <c r="C24" s="52" t="s">
        <v>33</v>
      </c>
      <c r="D24" s="39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1129942</v>
      </c>
      <c r="H24" s="6">
        <f t="shared" si="11"/>
        <v>18217982</v>
      </c>
      <c r="I24" s="6">
        <f t="shared" si="11"/>
        <v>1357642</v>
      </c>
      <c r="J24" s="6">
        <f t="shared" si="11"/>
        <v>17716991</v>
      </c>
      <c r="K24" s="6">
        <f t="shared" si="11"/>
        <v>0</v>
      </c>
      <c r="L24" s="6">
        <f t="shared" si="11"/>
        <v>0</v>
      </c>
      <c r="M24" s="6">
        <f t="shared" si="11"/>
        <v>500991</v>
      </c>
      <c r="N24" s="7">
        <f t="shared" si="1"/>
        <v>78.917554565701565</v>
      </c>
      <c r="O24" s="7">
        <f t="shared" si="2"/>
        <v>78.917554565701565</v>
      </c>
      <c r="P24" s="7">
        <f t="shared" si="3"/>
        <v>97.250019239232984</v>
      </c>
      <c r="Q24" s="6">
        <f>SUM(Q25:Q30)</f>
        <v>4574</v>
      </c>
      <c r="R24" s="6">
        <f>SUM(R25:R30)</f>
        <v>197278</v>
      </c>
    </row>
    <row r="25" spans="1:18" s="4" customFormat="1" ht="21.75" customHeight="1">
      <c r="A25" s="81"/>
      <c r="B25" s="79"/>
      <c r="C25" s="53"/>
      <c r="D25" s="42" t="s">
        <v>39</v>
      </c>
      <c r="E25" s="8">
        <v>3619000</v>
      </c>
      <c r="F25" s="8">
        <v>3619000</v>
      </c>
      <c r="G25" s="18">
        <v>358109</v>
      </c>
      <c r="H25" s="18">
        <v>2899356</v>
      </c>
      <c r="I25" s="18">
        <v>359652</v>
      </c>
      <c r="J25" s="18">
        <v>2894336</v>
      </c>
      <c r="K25" s="18"/>
      <c r="L25" s="18"/>
      <c r="M25" s="6">
        <f t="shared" ref="M25:M30" si="12">H25-J25-L25</f>
        <v>5020</v>
      </c>
      <c r="N25" s="7">
        <f t="shared" si="1"/>
        <v>79.976126001657917</v>
      </c>
      <c r="O25" s="7">
        <f t="shared" si="2"/>
        <v>79.976126001657917</v>
      </c>
      <c r="P25" s="7">
        <f t="shared" si="3"/>
        <v>99.826858102282017</v>
      </c>
      <c r="Q25" s="9">
        <v>2624</v>
      </c>
      <c r="R25" s="18">
        <v>164055</v>
      </c>
    </row>
    <row r="26" spans="1:18" s="4" customFormat="1" ht="21.75" customHeight="1">
      <c r="A26" s="81"/>
      <c r="B26" s="79"/>
      <c r="C26" s="53"/>
      <c r="D26" s="42" t="s">
        <v>34</v>
      </c>
      <c r="E26" s="8">
        <v>1586000</v>
      </c>
      <c r="F26" s="8">
        <v>1586000</v>
      </c>
      <c r="G26" s="18">
        <v>56577</v>
      </c>
      <c r="H26" s="18">
        <v>1153096</v>
      </c>
      <c r="I26" s="18">
        <v>56902</v>
      </c>
      <c r="J26" s="18">
        <v>1153017</v>
      </c>
      <c r="K26" s="18"/>
      <c r="L26" s="18"/>
      <c r="M26" s="6">
        <f t="shared" si="12"/>
        <v>79</v>
      </c>
      <c r="N26" s="7">
        <f t="shared" si="1"/>
        <v>72.699684741488028</v>
      </c>
      <c r="O26" s="7">
        <f t="shared" si="2"/>
        <v>72.699684741488028</v>
      </c>
      <c r="P26" s="7">
        <f t="shared" si="3"/>
        <v>99.993148879191324</v>
      </c>
      <c r="Q26" s="9">
        <v>68</v>
      </c>
      <c r="R26" s="18">
        <v>5245</v>
      </c>
    </row>
    <row r="27" spans="1:18" s="4" customFormat="1" ht="21.75" customHeight="1">
      <c r="A27" s="81"/>
      <c r="B27" s="79"/>
      <c r="C27" s="53"/>
      <c r="D27" s="42" t="s">
        <v>25</v>
      </c>
      <c r="E27" s="8">
        <v>95000</v>
      </c>
      <c r="F27" s="8">
        <v>95000</v>
      </c>
      <c r="G27" s="18">
        <v>8</v>
      </c>
      <c r="H27" s="18">
        <v>124469</v>
      </c>
      <c r="I27" s="18">
        <v>2402</v>
      </c>
      <c r="J27" s="18">
        <v>99938</v>
      </c>
      <c r="K27" s="18"/>
      <c r="L27" s="18"/>
      <c r="M27" s="6">
        <f t="shared" si="12"/>
        <v>24531</v>
      </c>
      <c r="N27" s="7">
        <f t="shared" si="1"/>
        <v>105.19789473684212</v>
      </c>
      <c r="O27" s="7">
        <f t="shared" si="2"/>
        <v>105.19789473684212</v>
      </c>
      <c r="P27" s="7">
        <f t="shared" si="3"/>
        <v>80.291478199391008</v>
      </c>
      <c r="Q27" s="9">
        <v>0</v>
      </c>
      <c r="R27" s="18">
        <v>29</v>
      </c>
    </row>
    <row r="28" spans="1:18" s="4" customFormat="1" ht="21.75" customHeight="1">
      <c r="A28" s="81"/>
      <c r="B28" s="79"/>
      <c r="C28" s="53"/>
      <c r="D28" s="42" t="s">
        <v>3</v>
      </c>
      <c r="E28" s="8">
        <v>3000000</v>
      </c>
      <c r="F28" s="8">
        <v>3000000</v>
      </c>
      <c r="G28" s="18">
        <v>6543</v>
      </c>
      <c r="H28" s="18">
        <v>3807480</v>
      </c>
      <c r="I28" s="18">
        <v>216744</v>
      </c>
      <c r="J28" s="18">
        <v>3610324</v>
      </c>
      <c r="K28" s="18"/>
      <c r="L28" s="18"/>
      <c r="M28" s="6">
        <f t="shared" si="12"/>
        <v>197156</v>
      </c>
      <c r="N28" s="7">
        <f t="shared" si="1"/>
        <v>120.34413333333333</v>
      </c>
      <c r="O28" s="7">
        <f t="shared" si="2"/>
        <v>120.34413333333333</v>
      </c>
      <c r="P28" s="7">
        <f t="shared" si="3"/>
        <v>94.821876936976693</v>
      </c>
      <c r="Q28" s="9">
        <v>410</v>
      </c>
      <c r="R28" s="18">
        <v>485</v>
      </c>
    </row>
    <row r="29" spans="1:18" s="4" customFormat="1" ht="21.75" customHeight="1">
      <c r="A29" s="81"/>
      <c r="B29" s="79"/>
      <c r="C29" s="53"/>
      <c r="D29" s="42" t="s">
        <v>4</v>
      </c>
      <c r="E29" s="8">
        <v>5750000</v>
      </c>
      <c r="F29" s="8">
        <v>5750000</v>
      </c>
      <c r="G29" s="18">
        <v>7532</v>
      </c>
      <c r="H29" s="18">
        <v>3493911</v>
      </c>
      <c r="I29" s="18">
        <v>20769</v>
      </c>
      <c r="J29" s="18">
        <v>3219706</v>
      </c>
      <c r="K29" s="18"/>
      <c r="L29" s="18"/>
      <c r="M29" s="6">
        <f t="shared" si="12"/>
        <v>274205</v>
      </c>
      <c r="N29" s="7">
        <f t="shared" si="1"/>
        <v>55.994886956521739</v>
      </c>
      <c r="O29" s="7">
        <f t="shared" si="2"/>
        <v>55.994886956521739</v>
      </c>
      <c r="P29" s="7">
        <f t="shared" si="3"/>
        <v>92.151918008214864</v>
      </c>
      <c r="Q29" s="9">
        <v>1472</v>
      </c>
      <c r="R29" s="18">
        <v>27346</v>
      </c>
    </row>
    <row r="30" spans="1:18" s="4" customFormat="1" ht="21.75" customHeight="1">
      <c r="A30" s="81"/>
      <c r="B30" s="79"/>
      <c r="C30" s="54"/>
      <c r="D30" s="42" t="s">
        <v>5</v>
      </c>
      <c r="E30" s="8">
        <v>8400000</v>
      </c>
      <c r="F30" s="8">
        <v>8400000</v>
      </c>
      <c r="G30" s="18">
        <v>701173</v>
      </c>
      <c r="H30" s="18">
        <v>6739670</v>
      </c>
      <c r="I30" s="18">
        <v>701173</v>
      </c>
      <c r="J30" s="18">
        <v>6739670</v>
      </c>
      <c r="K30" s="18"/>
      <c r="L30" s="18"/>
      <c r="M30" s="6">
        <f t="shared" si="12"/>
        <v>0</v>
      </c>
      <c r="N30" s="7">
        <f t="shared" si="1"/>
        <v>80.234166666666667</v>
      </c>
      <c r="O30" s="7">
        <f t="shared" si="2"/>
        <v>80.234166666666667</v>
      </c>
      <c r="P30" s="7">
        <f t="shared" si="3"/>
        <v>100</v>
      </c>
      <c r="Q30" s="9">
        <v>0</v>
      </c>
      <c r="R30" s="18">
        <v>118</v>
      </c>
    </row>
    <row r="31" spans="1:18" s="5" customFormat="1" ht="21.75" customHeight="1">
      <c r="A31" s="81"/>
      <c r="B31" s="52" t="s">
        <v>6</v>
      </c>
      <c r="C31" s="48" t="s">
        <v>7</v>
      </c>
      <c r="D31" s="49"/>
      <c r="E31" s="6">
        <f>SUM(E32,E33,E34,E37:E44)</f>
        <v>159400000</v>
      </c>
      <c r="F31" s="6">
        <f t="shared" ref="F31:M31" si="13">SUM(F32,F33,F34,F37:F44)</f>
        <v>164291000</v>
      </c>
      <c r="G31" s="6">
        <f t="shared" si="13"/>
        <v>8290156</v>
      </c>
      <c r="H31" s="6">
        <f t="shared" si="13"/>
        <v>160904517</v>
      </c>
      <c r="I31" s="6">
        <f t="shared" si="13"/>
        <v>9737096</v>
      </c>
      <c r="J31" s="6">
        <f t="shared" si="13"/>
        <v>157022933</v>
      </c>
      <c r="K31" s="6">
        <f t="shared" si="13"/>
        <v>0</v>
      </c>
      <c r="L31" s="6">
        <f t="shared" si="13"/>
        <v>5165</v>
      </c>
      <c r="M31" s="6">
        <f t="shared" si="13"/>
        <v>3876419</v>
      </c>
      <c r="N31" s="7">
        <f t="shared" si="1"/>
        <v>98.508740903387704</v>
      </c>
      <c r="O31" s="7">
        <f t="shared" si="2"/>
        <v>95.576101551515308</v>
      </c>
      <c r="P31" s="7">
        <f t="shared" si="3"/>
        <v>97.58764758605254</v>
      </c>
      <c r="Q31" s="6">
        <f>SUM(Q32,Q33,Q34,Q37:Q44)</f>
        <v>469141</v>
      </c>
      <c r="R31" s="6">
        <f>SUM(R32,R33,R34,R37:R44)</f>
        <v>1006453</v>
      </c>
    </row>
    <row r="32" spans="1:18" s="4" customFormat="1" ht="21.75" customHeight="1">
      <c r="A32" s="81"/>
      <c r="B32" s="79"/>
      <c r="C32" s="47" t="s">
        <v>8</v>
      </c>
      <c r="D32" s="49"/>
      <c r="E32" s="8">
        <v>2900000</v>
      </c>
      <c r="F32" s="8">
        <v>2900000</v>
      </c>
      <c r="G32" s="18">
        <v>-2290</v>
      </c>
      <c r="H32" s="18">
        <v>3227410</v>
      </c>
      <c r="I32" s="18">
        <v>32259</v>
      </c>
      <c r="J32" s="18">
        <v>2954515</v>
      </c>
      <c r="K32" s="18"/>
      <c r="L32" s="18"/>
      <c r="M32" s="6">
        <f>H32-J32-L32</f>
        <v>272895</v>
      </c>
      <c r="N32" s="7">
        <f t="shared" si="1"/>
        <v>101.8798275862069</v>
      </c>
      <c r="O32" s="7">
        <f t="shared" si="2"/>
        <v>101.8798275862069</v>
      </c>
      <c r="P32" s="7">
        <f t="shared" si="3"/>
        <v>91.544458249804023</v>
      </c>
      <c r="Q32" s="9">
        <v>134</v>
      </c>
      <c r="R32" s="18">
        <v>1277</v>
      </c>
    </row>
    <row r="33" spans="1:20" s="4" customFormat="1" ht="21.75" customHeight="1">
      <c r="A33" s="81"/>
      <c r="B33" s="79"/>
      <c r="C33" s="47" t="s">
        <v>9</v>
      </c>
      <c r="D33" s="49"/>
      <c r="E33" s="8">
        <v>25000000</v>
      </c>
      <c r="F33" s="8">
        <v>27800000</v>
      </c>
      <c r="G33" s="18">
        <v>39701</v>
      </c>
      <c r="H33" s="18">
        <v>30299836</v>
      </c>
      <c r="I33" s="18">
        <v>1390191</v>
      </c>
      <c r="J33" s="18">
        <v>28900897</v>
      </c>
      <c r="K33" s="18"/>
      <c r="L33" s="18"/>
      <c r="M33" s="6">
        <f>H33-J33-L33</f>
        <v>1398939</v>
      </c>
      <c r="N33" s="7">
        <f t="shared" si="1"/>
        <v>115.60358799999999</v>
      </c>
      <c r="O33" s="7">
        <f t="shared" si="2"/>
        <v>103.96006115107915</v>
      </c>
      <c r="P33" s="7">
        <f t="shared" si="3"/>
        <v>95.383014614336531</v>
      </c>
      <c r="Q33" s="9">
        <v>317</v>
      </c>
      <c r="R33" s="18">
        <v>1002</v>
      </c>
    </row>
    <row r="34" spans="1:20" s="4" customFormat="1" ht="21.75" customHeight="1">
      <c r="A34" s="81"/>
      <c r="B34" s="79"/>
      <c r="C34" s="52" t="s">
        <v>35</v>
      </c>
      <c r="D34" s="39" t="s">
        <v>26</v>
      </c>
      <c r="E34" s="17">
        <f>SUM(E35:E36)</f>
        <v>41300000</v>
      </c>
      <c r="F34" s="17">
        <f t="shared" ref="F34:M34" si="14">SUM(F35:F36)</f>
        <v>42391000</v>
      </c>
      <c r="G34" s="17">
        <f t="shared" si="14"/>
        <v>2327070</v>
      </c>
      <c r="H34" s="17">
        <f t="shared" si="14"/>
        <v>34076495</v>
      </c>
      <c r="I34" s="17">
        <f t="shared" si="14"/>
        <v>2371914</v>
      </c>
      <c r="J34" s="17">
        <f t="shared" si="14"/>
        <v>33071706</v>
      </c>
      <c r="K34" s="17">
        <f t="shared" si="14"/>
        <v>0</v>
      </c>
      <c r="L34" s="17">
        <f t="shared" si="14"/>
        <v>0</v>
      </c>
      <c r="M34" s="17">
        <f t="shared" si="14"/>
        <v>1004789</v>
      </c>
      <c r="N34" s="7">
        <f t="shared" si="1"/>
        <v>80.076769975786917</v>
      </c>
      <c r="O34" s="7">
        <f t="shared" si="2"/>
        <v>78.015866575452335</v>
      </c>
      <c r="P34" s="7">
        <f t="shared" si="3"/>
        <v>97.051372214190451</v>
      </c>
      <c r="Q34" s="17">
        <f>SUM(Q35:Q36)</f>
        <v>8694</v>
      </c>
      <c r="R34" s="17">
        <f>SUM(R35:R36)</f>
        <v>113067</v>
      </c>
    </row>
    <row r="35" spans="1:20" s="4" customFormat="1" ht="21.75" customHeight="1">
      <c r="A35" s="81"/>
      <c r="B35" s="79"/>
      <c r="C35" s="53"/>
      <c r="D35" s="40" t="s">
        <v>36</v>
      </c>
      <c r="E35" s="8">
        <v>17240000</v>
      </c>
      <c r="F35" s="8">
        <v>17200000</v>
      </c>
      <c r="G35" s="8">
        <v>25891</v>
      </c>
      <c r="H35" s="18">
        <v>12692719</v>
      </c>
      <c r="I35" s="8">
        <v>70735</v>
      </c>
      <c r="J35" s="8">
        <v>11687930</v>
      </c>
      <c r="K35" s="8"/>
      <c r="L35" s="8"/>
      <c r="M35" s="6">
        <f t="shared" ref="M35:M44" si="15">H35-J35-L35</f>
        <v>1004789</v>
      </c>
      <c r="N35" s="7">
        <f t="shared" si="1"/>
        <v>67.795417633410665</v>
      </c>
      <c r="O35" s="7">
        <f t="shared" si="2"/>
        <v>67.953081395348832</v>
      </c>
      <c r="P35" s="7">
        <f t="shared" si="3"/>
        <v>92.083737140954597</v>
      </c>
      <c r="Q35" s="9">
        <v>8694</v>
      </c>
      <c r="R35" s="18">
        <v>113067</v>
      </c>
    </row>
    <row r="36" spans="1:20" s="4" customFormat="1" ht="21.75" customHeight="1">
      <c r="A36" s="81"/>
      <c r="B36" s="79"/>
      <c r="C36" s="54"/>
      <c r="D36" s="40" t="s">
        <v>60</v>
      </c>
      <c r="E36" s="8">
        <v>24060000</v>
      </c>
      <c r="F36" s="8">
        <v>25191000</v>
      </c>
      <c r="G36" s="8">
        <v>2301179</v>
      </c>
      <c r="H36" s="18">
        <v>21383776</v>
      </c>
      <c r="I36" s="8">
        <v>2301179</v>
      </c>
      <c r="J36" s="8">
        <v>21383776</v>
      </c>
      <c r="K36" s="8"/>
      <c r="L36" s="8"/>
      <c r="M36" s="6">
        <f t="shared" si="15"/>
        <v>0</v>
      </c>
      <c r="N36" s="7">
        <f t="shared" si="1"/>
        <v>88.876874480465503</v>
      </c>
      <c r="O36" s="7">
        <f t="shared" si="2"/>
        <v>84.886570600611336</v>
      </c>
      <c r="P36" s="7">
        <f t="shared" si="3"/>
        <v>100</v>
      </c>
      <c r="Q36" s="9"/>
      <c r="R36" s="18"/>
    </row>
    <row r="37" spans="1:20" s="4" customFormat="1" ht="21.75" customHeight="1">
      <c r="A37" s="81"/>
      <c r="B37" s="79"/>
      <c r="C37" s="47" t="s">
        <v>11</v>
      </c>
      <c r="D37" s="49"/>
      <c r="E37" s="8">
        <v>16200000</v>
      </c>
      <c r="F37" s="8">
        <v>16200000</v>
      </c>
      <c r="G37" s="18">
        <v>1402346</v>
      </c>
      <c r="H37" s="18">
        <v>13479340</v>
      </c>
      <c r="I37" s="18">
        <v>1402346</v>
      </c>
      <c r="J37" s="18">
        <v>13479340</v>
      </c>
      <c r="K37" s="8"/>
      <c r="L37" s="8"/>
      <c r="M37" s="6">
        <f t="shared" si="15"/>
        <v>0</v>
      </c>
      <c r="N37" s="7">
        <f t="shared" si="1"/>
        <v>83.205802469135804</v>
      </c>
      <c r="O37" s="7">
        <f t="shared" si="2"/>
        <v>83.205802469135804</v>
      </c>
      <c r="P37" s="7">
        <f t="shared" si="3"/>
        <v>100</v>
      </c>
      <c r="Q37" s="9">
        <v>0</v>
      </c>
      <c r="R37" s="18">
        <v>235</v>
      </c>
      <c r="S37" s="34"/>
      <c r="T37" s="34"/>
    </row>
    <row r="38" spans="1:20" s="4" customFormat="1" ht="21.75" customHeight="1">
      <c r="A38" s="81"/>
      <c r="B38" s="79"/>
      <c r="C38" s="47" t="s">
        <v>37</v>
      </c>
      <c r="D38" s="49"/>
      <c r="E38" s="8">
        <v>74000000</v>
      </c>
      <c r="F38" s="8">
        <v>75000000</v>
      </c>
      <c r="G38" s="8">
        <v>4523303</v>
      </c>
      <c r="H38" s="18">
        <v>79818153</v>
      </c>
      <c r="I38" s="8">
        <v>4540360</v>
      </c>
      <c r="J38" s="8">
        <v>78613218</v>
      </c>
      <c r="K38" s="8">
        <v>0</v>
      </c>
      <c r="L38" s="8">
        <v>5165</v>
      </c>
      <c r="M38" s="6">
        <f t="shared" si="15"/>
        <v>1199770</v>
      </c>
      <c r="N38" s="7">
        <f t="shared" si="1"/>
        <v>106.23407837837837</v>
      </c>
      <c r="O38" s="7">
        <f t="shared" si="2"/>
        <v>104.81762400000001</v>
      </c>
      <c r="P38" s="7">
        <f t="shared" si="3"/>
        <v>98.490399796647765</v>
      </c>
      <c r="Q38" s="9">
        <v>459996</v>
      </c>
      <c r="R38" s="18">
        <v>890872</v>
      </c>
      <c r="S38" s="34"/>
      <c r="T38" s="34"/>
    </row>
    <row r="39" spans="1:20" s="4" customFormat="1" ht="21.75" customHeight="1">
      <c r="A39" s="81"/>
      <c r="B39" s="79"/>
      <c r="C39" s="50" t="s">
        <v>0</v>
      </c>
      <c r="D39" s="51"/>
      <c r="E39" s="8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18"/>
      <c r="S39" s="34"/>
      <c r="T39" s="34"/>
    </row>
    <row r="40" spans="1:20" s="4" customFormat="1" ht="21.75" customHeight="1">
      <c r="A40" s="81"/>
      <c r="B40" s="79"/>
      <c r="C40" s="50" t="s">
        <v>2</v>
      </c>
      <c r="D40" s="51"/>
      <c r="E40" s="8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18"/>
      <c r="S40" s="34"/>
      <c r="T40" s="34"/>
    </row>
    <row r="41" spans="1:20" s="4" customFormat="1" ht="21.75" customHeight="1">
      <c r="A41" s="81"/>
      <c r="B41" s="79"/>
      <c r="C41" s="50" t="s">
        <v>10</v>
      </c>
      <c r="D41" s="51"/>
      <c r="E41" s="8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18"/>
      <c r="S41" s="34"/>
      <c r="T41" s="34"/>
    </row>
    <row r="42" spans="1:20" s="4" customFormat="1" ht="21.75" customHeight="1">
      <c r="A42" s="81"/>
      <c r="B42" s="79"/>
      <c r="C42" s="50" t="s">
        <v>12</v>
      </c>
      <c r="D42" s="51"/>
      <c r="E42" s="8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18"/>
      <c r="S42" s="34"/>
      <c r="T42" s="34"/>
    </row>
    <row r="43" spans="1:20" s="4" customFormat="1" ht="21.75" customHeight="1">
      <c r="A43" s="81"/>
      <c r="B43" s="79"/>
      <c r="C43" s="50" t="s">
        <v>13</v>
      </c>
      <c r="D43" s="51"/>
      <c r="E43" s="8"/>
      <c r="F43" s="18"/>
      <c r="G43" s="18">
        <v>26</v>
      </c>
      <c r="H43" s="18">
        <v>3283</v>
      </c>
      <c r="I43" s="18">
        <v>26</v>
      </c>
      <c r="J43" s="18">
        <v>3257</v>
      </c>
      <c r="K43" s="18"/>
      <c r="L43" s="18"/>
      <c r="M43" s="6">
        <f t="shared" si="15"/>
        <v>26</v>
      </c>
      <c r="N43" s="7" t="e">
        <f t="shared" si="1"/>
        <v>#DIV/0!</v>
      </c>
      <c r="O43" s="7" t="e">
        <f t="shared" si="2"/>
        <v>#DIV/0!</v>
      </c>
      <c r="P43" s="7">
        <f t="shared" si="3"/>
        <v>99.208041425525437</v>
      </c>
      <c r="Q43" s="9"/>
      <c r="R43" s="18"/>
      <c r="S43" s="34"/>
      <c r="T43" s="34"/>
    </row>
    <row r="44" spans="1:20" s="4" customFormat="1" ht="21.75" customHeight="1" thickBot="1">
      <c r="A44" s="81"/>
      <c r="B44" s="79"/>
      <c r="C44" s="56" t="s">
        <v>38</v>
      </c>
      <c r="D44" s="57"/>
      <c r="E44" s="27"/>
      <c r="F44" s="29"/>
      <c r="G44" s="29"/>
      <c r="H44" s="29"/>
      <c r="I44" s="29"/>
      <c r="J44" s="29"/>
      <c r="K44" s="29"/>
      <c r="L44" s="29"/>
      <c r="M44" s="30">
        <f t="shared" si="15"/>
        <v>0</v>
      </c>
      <c r="N44" s="31" t="e">
        <f t="shared" si="1"/>
        <v>#DIV/0!</v>
      </c>
      <c r="O44" s="31" t="e">
        <f t="shared" si="2"/>
        <v>#DIV/0!</v>
      </c>
      <c r="P44" s="31" t="e">
        <f t="shared" si="3"/>
        <v>#DIV/0!</v>
      </c>
      <c r="Q44" s="28"/>
      <c r="R44" s="29"/>
      <c r="S44" s="34"/>
      <c r="T44" s="34"/>
    </row>
    <row r="45" spans="1:20" s="5" customFormat="1" ht="21.75" customHeight="1">
      <c r="A45" s="76" t="s">
        <v>14</v>
      </c>
      <c r="B45" s="58" t="s">
        <v>15</v>
      </c>
      <c r="C45" s="58"/>
      <c r="D45" s="59"/>
      <c r="E45" s="32">
        <f>SUM(E46:E48)</f>
        <v>1730000</v>
      </c>
      <c r="F45" s="32">
        <f t="shared" ref="F45:M45" si="16">SUM(F46:F48)</f>
        <v>1730000</v>
      </c>
      <c r="G45" s="32">
        <f t="shared" si="16"/>
        <v>-9576</v>
      </c>
      <c r="H45" s="32">
        <f t="shared" si="16"/>
        <v>11776947</v>
      </c>
      <c r="I45" s="32">
        <f t="shared" si="16"/>
        <v>40262</v>
      </c>
      <c r="J45" s="32">
        <f t="shared" si="16"/>
        <v>1246064</v>
      </c>
      <c r="K45" s="32">
        <f t="shared" si="16"/>
        <v>0</v>
      </c>
      <c r="L45" s="32">
        <f t="shared" si="16"/>
        <v>1921879</v>
      </c>
      <c r="M45" s="32">
        <f t="shared" si="16"/>
        <v>8609004</v>
      </c>
      <c r="N45" s="33">
        <f t="shared" si="1"/>
        <v>72.026820809248562</v>
      </c>
      <c r="O45" s="33">
        <f t="shared" si="2"/>
        <v>72.026820809248562</v>
      </c>
      <c r="P45" s="33">
        <f t="shared" si="3"/>
        <v>10.580535006228695</v>
      </c>
      <c r="Q45" s="32">
        <f>SUM(Q46:Q48)</f>
        <v>46473</v>
      </c>
      <c r="R45" s="32">
        <f>SUM(R46:R48)</f>
        <v>2946772</v>
      </c>
      <c r="S45" s="35"/>
      <c r="T45" s="35"/>
    </row>
    <row r="46" spans="1:20" s="4" customFormat="1" ht="21.75" customHeight="1">
      <c r="A46" s="77"/>
      <c r="B46" s="47" t="s">
        <v>16</v>
      </c>
      <c r="C46" s="48"/>
      <c r="D46" s="49"/>
      <c r="E46" s="9">
        <v>430000</v>
      </c>
      <c r="F46" s="9">
        <v>430000</v>
      </c>
      <c r="G46" s="9">
        <v>7535</v>
      </c>
      <c r="H46" s="18">
        <v>3262280</v>
      </c>
      <c r="I46" s="18">
        <v>11186</v>
      </c>
      <c r="J46" s="18">
        <v>1307129</v>
      </c>
      <c r="K46" s="18">
        <v>0</v>
      </c>
      <c r="L46" s="18">
        <v>392023</v>
      </c>
      <c r="M46" s="6">
        <f>H46-J46-L46</f>
        <v>1563128</v>
      </c>
      <c r="N46" s="7">
        <f t="shared" si="1"/>
        <v>303.98348837209301</v>
      </c>
      <c r="O46" s="7">
        <f t="shared" si="2"/>
        <v>303.98348837209301</v>
      </c>
      <c r="P46" s="7">
        <f t="shared" si="3"/>
        <v>40.067958605637777</v>
      </c>
      <c r="Q46" s="9">
        <v>1617</v>
      </c>
      <c r="R46" s="18">
        <v>267876</v>
      </c>
      <c r="S46" s="34"/>
      <c r="T46" s="34"/>
    </row>
    <row r="47" spans="1:20" s="4" customFormat="1" ht="21.75" customHeight="1">
      <c r="A47" s="77"/>
      <c r="B47" s="47" t="s">
        <v>1</v>
      </c>
      <c r="C47" s="48"/>
      <c r="D47" s="49"/>
      <c r="E47" s="9">
        <v>300000</v>
      </c>
      <c r="F47" s="9">
        <v>300000</v>
      </c>
      <c r="G47" s="9">
        <v>1072</v>
      </c>
      <c r="H47" s="18">
        <v>1348135</v>
      </c>
      <c r="I47" s="18">
        <v>11224</v>
      </c>
      <c r="J47" s="18">
        <v>424539</v>
      </c>
      <c r="K47" s="18">
        <v>0</v>
      </c>
      <c r="L47" s="18">
        <v>91857</v>
      </c>
      <c r="M47" s="6">
        <f>H47-J47-L47</f>
        <v>831739</v>
      </c>
      <c r="N47" s="7">
        <f t="shared" si="1"/>
        <v>141.51300000000001</v>
      </c>
      <c r="O47" s="7">
        <f t="shared" si="2"/>
        <v>141.51300000000001</v>
      </c>
      <c r="P47" s="7">
        <f t="shared" si="3"/>
        <v>31.490837341957594</v>
      </c>
      <c r="Q47" s="9">
        <v>557</v>
      </c>
      <c r="R47" s="18">
        <v>16688</v>
      </c>
      <c r="S47" s="34"/>
      <c r="T47" s="34"/>
    </row>
    <row r="48" spans="1:20" s="4" customFormat="1" ht="21.75" customHeight="1">
      <c r="A48" s="78"/>
      <c r="B48" s="47" t="s">
        <v>17</v>
      </c>
      <c r="C48" s="48"/>
      <c r="D48" s="49"/>
      <c r="E48" s="8">
        <v>1000000</v>
      </c>
      <c r="F48" s="8">
        <v>1000000</v>
      </c>
      <c r="G48" s="9">
        <v>-18183</v>
      </c>
      <c r="H48" s="18">
        <v>7166532</v>
      </c>
      <c r="I48" s="18">
        <v>17852</v>
      </c>
      <c r="J48" s="18">
        <v>-485604</v>
      </c>
      <c r="K48" s="18">
        <v>0</v>
      </c>
      <c r="L48" s="18">
        <v>1437999</v>
      </c>
      <c r="M48" s="6">
        <f>H48-J48-L48</f>
        <v>6214137</v>
      </c>
      <c r="N48" s="7">
        <f t="shared" si="1"/>
        <v>-48.560400000000001</v>
      </c>
      <c r="O48" s="7">
        <f t="shared" si="2"/>
        <v>-48.560400000000001</v>
      </c>
      <c r="P48" s="7">
        <f t="shared" si="3"/>
        <v>-6.7759970931546798</v>
      </c>
      <c r="Q48" s="9">
        <v>44299</v>
      </c>
      <c r="R48" s="18">
        <v>2662208</v>
      </c>
      <c r="S48" s="34"/>
      <c r="T48" s="34"/>
    </row>
    <row r="49" spans="19:20">
      <c r="S49" s="36"/>
      <c r="T49" s="36"/>
    </row>
    <row r="50" spans="19:20">
      <c r="S50" s="36"/>
      <c r="T50" s="36"/>
    </row>
    <row r="51" spans="19:20">
      <c r="S51" s="36"/>
      <c r="T51" s="36"/>
    </row>
    <row r="52" spans="19:20">
      <c r="S52" s="36"/>
      <c r="T52" s="36"/>
    </row>
    <row r="53" spans="19:20">
      <c r="S53" s="36"/>
      <c r="T53" s="36"/>
    </row>
    <row r="54" spans="19:20">
      <c r="S54" s="36"/>
      <c r="T54" s="36"/>
    </row>
    <row r="55" spans="19:20">
      <c r="S55" s="36"/>
      <c r="T55" s="36"/>
    </row>
    <row r="56" spans="19:20">
      <c r="S56" s="36"/>
      <c r="T56" s="36"/>
    </row>
    <row r="57" spans="19:20">
      <c r="S57" s="36"/>
      <c r="T57" s="36"/>
    </row>
    <row r="58" spans="19:20">
      <c r="S58" s="36"/>
      <c r="T58" s="36"/>
    </row>
    <row r="59" spans="19:20">
      <c r="S59" s="36"/>
      <c r="T59" s="36"/>
    </row>
    <row r="60" spans="19:20">
      <c r="S60" s="36"/>
      <c r="T60" s="36"/>
    </row>
    <row r="61" spans="19:20">
      <c r="S61" s="36"/>
      <c r="T61" s="36"/>
    </row>
    <row r="62" spans="19:20">
      <c r="S62" s="36"/>
      <c r="T62" s="36"/>
    </row>
    <row r="63" spans="19:20">
      <c r="S63" s="36"/>
      <c r="T63" s="36"/>
    </row>
    <row r="64" spans="19:20">
      <c r="S64" s="36"/>
      <c r="T64" s="36"/>
    </row>
    <row r="65" spans="19:20">
      <c r="S65" s="36"/>
      <c r="T65" s="36"/>
    </row>
    <row r="66" spans="19:20">
      <c r="S66" s="36"/>
      <c r="T66" s="36"/>
    </row>
    <row r="67" spans="19:20">
      <c r="S67" s="36"/>
      <c r="T67" s="36"/>
    </row>
    <row r="68" spans="19:20">
      <c r="S68" s="36"/>
      <c r="T68" s="36"/>
    </row>
  </sheetData>
  <mergeCells count="44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과징현황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2013-11-05T09:29:02Z</cp:lastPrinted>
  <dcterms:created xsi:type="dcterms:W3CDTF">1999-04-08T04:49:33Z</dcterms:created>
  <dcterms:modified xsi:type="dcterms:W3CDTF">2013-11-22T06:36:19Z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